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1610" windowHeight="774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BJ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<sst xmlns="http://schemas.openxmlformats.org/spreadsheetml/2006/main" count="2779" uniqueCount="971">
  <si>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</si>
  <si>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</si>
  <si>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</si>
  <si>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</si>
  <si>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</si>
  <si>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</si>
  <si>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</si>
  <si>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</si>
  <si>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</si>
  <si>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</si>
  <si>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</si>
  <si>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</si>
  <si>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</si>
  <si>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</si>
  <si>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</si>
  <si>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</si>
  <si>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</si>
  <si>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</si>
  <si>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</si>
  <si>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</si>
  <si>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</si>
  <si>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</si>
  <si>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</si>
  <si>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</si>
  <si>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</si>
  <si>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</si>
  <si>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</si>
  <si>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</si>
  <si>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</si>
  <si>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</si>
  <si>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</si>
  <si>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</si>
  <si>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</si>
  <si>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</si>
  <si>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</si>
  <si>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</si>
  <si>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</si>
  <si>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</si>
  <si>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</si>
  <si>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</si>
  <si>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</si>
  <si>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</si>
  <si>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</si>
  <si>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</si>
  <si>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</si>
  <si>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</si>
  <si>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</si>
  <si>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</si>
  <si>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</si>
  <si>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</si>
  <si>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</si>
  <si>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</si>
  <si>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</si>
  <si>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</si>
  <si>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</si>
  <si>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</si>
  <si>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</si>
  <si>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</si>
  <si>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</si>
  <si>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</si>
  <si>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</si>
  <si>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</si>
  <si>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</si>
  <si>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</si>
  <si>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</si>
  <si>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</si>
  <si>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</si>
  <si>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</si>
  <si>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</si>
  <si>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</si>
  <si>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</si>
  <si>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</si>
  <si>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</si>
  <si>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</si>
  <si>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</si>
  <si>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</si>
  <si>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</si>
  <si>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</si>
  <si>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</si>
  <si>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</si>
  <si>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</si>
  <si>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</si>
  <si>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</si>
  <si>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</si>
  <si>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</si>
  <si>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</si>
  <si>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</si>
  <si>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</si>
  <si>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</si>
  <si>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</si>
  <si>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</si>
  <si>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</si>
  <si>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</si>
  <si>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</si>
  <si>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</si>
  <si>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</si>
  <si>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</si>
  <si>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</si>
  <si>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</si>
  <si>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</si>
  <si>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</si>
  <si>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</si>
  <si>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</si>
  <si>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</si>
  <si>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</si>
  <si>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</si>
  <si>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</si>
  <si>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</si>
  <si>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</si>
  <si>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</si>
  <si>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</si>
  <si>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</si>
  <si>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</si>
  <si>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</si>
  <si>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</si>
  <si>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</si>
  <si>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</si>
  <si>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</si>
  <si>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</si>
  <si>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</si>
  <si>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</si>
  <si>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</si>
  <si>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</si>
  <si>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</si>
  <si>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</si>
  <si>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</si>
  <si>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</si>
  <si>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</si>
  <si>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</si>
  <si>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</si>
  <si>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</si>
  <si>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</si>
  <si>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</si>
  <si>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</si>
  <si>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</si>
  <si>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</si>
  <si>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</si>
  <si>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</si>
  <si>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</si>
  <si>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</si>
  <si>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</si>
  <si>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</si>
  <si>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</si>
  <si>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</si>
  <si>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</si>
  <si>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</si>
  <si>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</si>
  <si>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</si>
  <si>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</si>
  <si>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</si>
  <si>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</si>
  <si>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</si>
  <si>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</si>
  <si>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</si>
  <si>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</si>
  <si>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</si>
  <si>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</si>
  <si>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</si>
  <si>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</si>
  <si>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</si>
  <si>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</si>
  <si>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</si>
  <si>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</si>
  <si>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</si>
  <si>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</si>
  <si>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</si>
  <si>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</si>
  <si>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</si>
  <si>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</si>
  <si>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</si>
  <si>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</si>
  <si>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</si>
  <si>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</si>
  <si>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</si>
  <si>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</si>
  <si>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</si>
  <si>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</si>
  <si>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</si>
  <si>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</si>
  <si>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</si>
  <si>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</si>
  <si>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</si>
  <si>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</si>
  <si>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</si>
  <si>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</si>
  <si>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</si>
  <si>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</si>
  <si>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</si>
  <si>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</si>
  <si>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</si>
  <si>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</si>
  <si>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</si>
  <si>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</si>
  <si>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</si>
  <si>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</si>
  <si>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</si>
  <si>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</si>
  <si>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</si>
  <si>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</si>
  <si>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</si>
  <si>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</si>
  <si>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</si>
  <si>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</si>
  <si>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</si>
  <si>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</si>
  <si>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</si>
  <si>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</si>
  <si>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</si>
  <si>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</si>
  <si>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</si>
  <si>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</si>
  <si>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</si>
  <si>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</si>
  <si>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</si>
  <si>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</si>
  <si>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</si>
  <si>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</si>
  <si>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</si>
  <si>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</si>
  <si>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</si>
  <si>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</si>
  <si>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</si>
  <si>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</si>
  <si>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</si>
  <si>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</si>
  <si>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</si>
  <si>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</si>
  <si>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</si>
  <si>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</si>
  <si>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</si>
  <si>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</si>
  <si>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</si>
  <si>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</si>
  <si>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</si>
  <si>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</si>
  <si>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</si>
  <si>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</si>
  <si>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</si>
  <si>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</si>
  <si>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</si>
  <si>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</si>
  <si>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</si>
  <si>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</si>
  <si>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</si>
  <si>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</si>
  <si>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</si>
  <si>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</si>
  <si>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</si>
  <si>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</si>
  <si>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</si>
  <si>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</si>
  <si>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</si>
  <si>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</si>
  <si>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</si>
  <si>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</si>
  <si>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</si>
  <si>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</si>
  <si>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</si>
  <si>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</si>
  <si>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</si>
  <si>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</si>
  <si>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</si>
  <si>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</si>
  <si>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</si>
  <si>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</si>
  <si>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</si>
  <si>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</si>
  <si>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</si>
  <si>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</si>
  <si>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</si>
  <si>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</si>
  <si>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</si>
  <si>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</si>
  <si>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</si>
  <si>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</si>
  <si>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</si>
  <si>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</si>
  <si>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</si>
  <si>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</si>
  <si>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</si>
  <si>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</si>
  <si>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</si>
  <si>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</si>
  <si>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</si>
  <si>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</si>
  <si>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</si>
  <si>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</si>
  <si>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</si>
  <si>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</si>
  <si>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</si>
  <si>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</si>
  <si>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</si>
  <si>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</si>
  <si>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</si>
  <si>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</si>
  <si>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</si>
  <si>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</si>
  <si>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</si>
  <si>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</si>
  <si>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</si>
  <si>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</si>
  <si>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</si>
  <si>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</si>
  <si>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</si>
  <si>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</si>
  <si>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</si>
  <si>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</si>
  <si>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</si>
  <si>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</si>
  <si>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</si>
  <si>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</si>
  <si>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</si>
  <si>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</si>
  <si>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</si>
  <si>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</si>
  <si>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</si>
  <si>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</si>
  <si>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</si>
  <si>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</si>
  <si>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</si>
  <si>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</si>
  <si>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</si>
  <si>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</si>
  <si>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</si>
  <si>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</si>
  <si>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</si>
  <si>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</si>
  <si>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</si>
  <si>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</si>
  <si>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</si>
  <si>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</si>
  <si>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</si>
  <si>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</si>
  <si>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</si>
  <si>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</si>
  <si>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</si>
  <si>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</si>
  <si>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</si>
  <si>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</si>
  <si>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</si>
  <si>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Civil work for Quarter</t>
  </si>
  <si>
    <t>CuM.</t>
  </si>
  <si>
    <t>SqM.</t>
  </si>
  <si>
    <t>Sqm</t>
  </si>
  <si>
    <t>Mtr.</t>
  </si>
  <si>
    <t>Each</t>
  </si>
  <si>
    <t>Sq.M</t>
  </si>
  <si>
    <t>Supplying &amp; Fixing 240 V AC/DC superior type Multitune (min 10 nos. tune) Call Bell (Anchor) with selector switch for single/Multi Tunes mode, Battery operated on HW board incl. S&amp;F HW board</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</si>
  <si>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</si>
  <si>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Supply &amp; fixing socket type electronics Modular socket type fan regulator (Legrand/Crabtree) including connection.</t>
  </si>
  <si>
    <t>S &amp; F earth busbar of galvanized (Hot Dip) MS flat 25mm x 6 mm on wall having clearance of 6 mm from wall including providing drilled holes on the busbar complete with GI bolts, nuts, washers, spacing insulators etc. as required</t>
  </si>
  <si>
    <t>mtr</t>
  </si>
  <si>
    <t>set</t>
  </si>
  <si>
    <t>sq ft</t>
  </si>
  <si>
    <t>each</t>
  </si>
  <si>
    <t>pts</t>
  </si>
  <si>
    <t>item</t>
  </si>
  <si>
    <t>Neat cement punning about 1.5mm thick in wall,dado,window sill,floor etc. NOTE:Cement 0.152 cu.m per100 sq.m.</t>
  </si>
  <si>
    <t>Sq.M.</t>
  </si>
  <si>
    <t>Supplying PVC rollers for sliding windows as per direction of Engineer in charge.</t>
  </si>
  <si>
    <t>Pair</t>
  </si>
  <si>
    <t>Supplying, fitting and fixing Closet seat of approved make with lid and C.P.hinges, rubber buffer and brass screws complete.
(b) Anglo Indian (ii) Plastic (hallow type) white</t>
  </si>
  <si>
    <t>BI01010001010000000000000515BI0100001398</t>
  </si>
  <si>
    <t>Connecting &amp; dressing Meter looping system with 2 x 6 + 1 x 4 sq mm PVC insulated copper wire duly layed on the Ply board by link clip  from Bus Bar to Meters &amp; Meters to DP MCBs (Ave 5 meters)</t>
  </si>
  <si>
    <t>Supply &amp; fixing (40mmx40mmx6mm) G I Pole clamp with nuts, bolts &amp; washer for holding vertical 40 mm dia G I cable protechtion pipe from service pole.</t>
  </si>
  <si>
    <t>Supply &amp; drawing of 1.1 Kv grade single core stranded 'FR' Pvc insulated &amp; unsheathed copper wire (brand appr by EIC) of the following sizes through 19 mm alkathene pipe  recessed in wall. 
b) 2 x 2.5 + 1x1.5 sq mm (P/P plug/Com Plug/ Out door light)</t>
  </si>
  <si>
    <t>Supply &amp; drawing of 1.1 Kv grade single core stranded 'FR' Pvc insulated &amp; unsheathed copper wire (brand appr by EIC) of the following sizes through 19 mm alkathene pipe  recessed in wall. 
a) 3x1.5 sqmm (roof light)</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</si>
  <si>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</si>
  <si>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Earthing the installation by 50mm dia GI pipe (ISI-M) 3.64 mtr long &amp; 1x4 SWG GI (Hot dip) wire (4mtr long) with suitable nuts, bolts &amp; washers etc. Driven into a depth of 3.65 mtr below the ground level.</t>
  </si>
  <si>
    <t>Supply &amp; laying 50 mm dia G.I.pipe (ISI-M) for cable protection</t>
  </si>
  <si>
    <t xml:space="preserve">Supply &amp; delivery of 1.1 Kv gr. XLPE/AL armoured cable (make Gloster/Havells/Nicco) of following sizes :  
4 x 50 sq mm                                        </t>
  </si>
  <si>
    <t>Supply &amp; fixing Meter guard of dimention (6' x 4' x 12" depth) fabricated by angle/flat box type structural frame welded &amp; covered with 12 SWG wire mess all over except the back side. The front side should be provided with two (2) pair of hinged doors with  mechanical locking arrangement including painting with Aluminium paint. The wire mess guard should have sufficient bifurcated legs for rigidly grouting it on wall incl. earthing attachment as per direction of E.I.C.</t>
  </si>
  <si>
    <t xml:space="preserve">Supply &amp; laying 40mm dia medium gauge G.I. Pipe(ISI-Medium) for cable protection </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</si>
  <si>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</si>
  <si>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</si>
  <si>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</si>
  <si>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</si>
  <si>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</si>
  <si>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</si>
  <si>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</si>
  <si>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</si>
  <si>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</si>
  <si>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</si>
  <si>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</si>
  <si>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</si>
  <si>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</si>
  <si>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</si>
  <si>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</si>
  <si>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</si>
  <si>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</si>
  <si>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</si>
  <si>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</si>
  <si>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</si>
  <si>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</si>
  <si>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Cum</t>
  </si>
  <si>
    <t>Surface Dressing of the ground in any kind of soil including removing vegetation inequalities not exceeding 15 cm depth and disposal of the rubbish within a lead upto 75 m as directed.</t>
  </si>
  <si>
    <t>Sq.m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</si>
  <si>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(b) Depth of excavation for additional depth beyond 1,500 mm. and upto 3,000 mm. but not requiring shoring.</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</si>
  <si>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</si>
  <si>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d) Add extra for excavation in morum soil</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</si>
  <si>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</si>
  <si>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Earth work in filling in compound, tank, low land, ditches etc. with good earth, in layers not exceeding 150 mm. including breaking clods and consolidating the same by ramming and dressing complete. (Payment will be made on profile measurement before and after the work)
(iii) With carried earth arranged by the contractor within a radius exceeding 5 km. but not exceeding 10 km. including cost of carried earth.</t>
  </si>
  <si>
    <t>Supplying and fixing grasses tiles of grass Maxican Carpet/Selection No. 1 Healthy &amp; fresh grasses (size 1'x1' or bigger) including watering and maintenance of the lawn for 30 days or more till the grass forms a thick lawn free from wees and fit for mowing including supplying good earth as required by Engineer-in-charge. (Rate includes supply of labour, tools &amp; plants including materials)</t>
  </si>
  <si>
    <t>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 materials.
Planting hedge plants in two rows at 30cm apart</t>
  </si>
  <si>
    <t>Supplying and Planting of different plant / trees ( Supplying well grown plants bushy and healthy, minimum height as specified i.e. exposed height including all leads &amp; lift, carriage, handling, manuring, applying presticide and fertilizer etc.
China palm of leaves 4-5 in earthen pots size 25cm</t>
  </si>
  <si>
    <t>Filling in foundation or plinth by FINE SAND in layers not exceeding 150 mm as directed and consoliding the same by through saturation with water ramming complete including the cost of supply of sand (payment to be made on measurment of finished quantity)</t>
  </si>
  <si>
    <t>Pre-Constructional Anti-termite measures:
(a) Anti termite treatment to bottom surface ( in case of masonry foundation and basements) and the sides (upto a height of 300 mm. from bottom) of the excavation trenches with chemical emulsion by admixing chloropyrofos emulsifiable concentrates (1% concentration) with water by weight at the rate of 5 Litres per sq. m. area. The work shall be carried out as per specification described in 6.2.1. of code IS- 6313 (part -II) 1981. (Mode of measurment will be the plan area of foundation treated.)</t>
  </si>
  <si>
    <t>Single Brick Flat Soling of picked jhama bricks including ramming and dressing bed to proper level and filling joints with local sand.</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</si>
  <si>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</si>
  <si>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</si>
  <si>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Second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</si>
  <si>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Third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</si>
  <si>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Mumty Room</t>
  </si>
  <si>
    <t>Cu.M.</t>
  </si>
  <si>
    <t>Supplying and laying Polythene Sheet (150gm / sq.m.) over damp proof course or below flooring or roof terracing or in foundation or in foundation trenches.</t>
  </si>
  <si>
    <t>Cement concrete with graded jhama khoa (30 mm size) excluding shuttering
(a) 1:3:6 proportion
In ground floor and foundation.</t>
  </si>
  <si>
    <t>Ordinary Cement concrete (mix 1:2:4) with graded stone chips (6mm nominal size) excluding shuttering and reinforcement,if any, in gound floor as per
relevant IS codes.
Pakur variety</t>
  </si>
  <si>
    <t>Ordinary Cement concrete (mix 1:2:4) with graded stone chips (20 mm nominal size) excluding shuttering and reinforcement,if any, in ground floor as per relevant IS codes.</t>
  </si>
  <si>
    <t>(a) Applying 2 coats of bonding agent with synthetic multifunctional rubber emulsion having adhesive and water proofing properties by mixing with water in proportion (1 bonding agent : 4 water : 6 cement) as per Manufacturer's specification. For Water Proofing at roof</t>
  </si>
  <si>
    <t>Ordinary Cement concrete (mix 1:1.5:3) with graded stone chips (20 mm nominal size) excluding shuttering and reinforcement if any, in ground floor as per relevant IS codes.</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</si>
  <si>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(c) 9 to 12 mm thick approved quality plyboard
shuttering in any concrete work
upto roof of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</si>
  <si>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(c) 9 to 12 mm thick approved quality plyboard
shuttering in any concrete work
upto roof of first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</si>
  <si>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(c) 9 to 12 mm thick approved quality plyboard
shuttering in any concrete work
upto roof of second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</si>
  <si>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(c) 9 to 12 mm thick approved quality plyboard
shuttering in any concrete work
upto roof of third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</si>
  <si>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(c) 9 to 12 mm thick approved quality plyboard
shuttering in any concrete work
For Mumty</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</si>
  <si>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Tor steel/Mild Steel
I. SAIL/ TATA/RINL
(a) For works in foundation, basement and upto roof of groundfloor/upto 4 m</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</si>
  <si>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Tor steel/Mild Steel
I. SAIL/ TATA/RINL
upto roof of first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</si>
  <si>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Tor steel/Mild Steel
I. SAIL/ TATA/RINL
upto roof of second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</si>
  <si>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Tor steel/Mild Steel
I. SAIL/ TATA/RIN
upto roof of third floorL</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</si>
  <si>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Tor steel/Mild Steel
I. SAIL/ TATA/RINL
For Mumty</t>
  </si>
  <si>
    <t>M.T.</t>
  </si>
  <si>
    <t>Brick work with 1st class bricks in cement mortar (1:4)
(a) In foundation and plinth</t>
  </si>
  <si>
    <t>Brick work with 1st class bricks in cement mortar (1:4)
(b) In superstructure, ground floor</t>
  </si>
  <si>
    <t>Brick work with 1st class bricks in cement mortar (1:4)
First Floor</t>
  </si>
  <si>
    <t>Brick work with 1st class bricks in cement mortar (1:4)
Second Floor</t>
  </si>
  <si>
    <t>Brick work with 1st class bricks in cement mortar (1:4)
Third Floor</t>
  </si>
  <si>
    <t>Brick work with 1st class bricks in cement mortar (1:4)
Mumty</t>
  </si>
  <si>
    <t>Brick work with 1st class bricks in cement mortar (1:6)
(a) In foundation and plinth</t>
  </si>
  <si>
    <t>Brick work with 1st class bricks in cement mortar (1:6)
(b) In superstructure, ground floor</t>
  </si>
  <si>
    <t>CUM</t>
  </si>
  <si>
    <t>125 mm. thick brick work with 1st class bricks in cement mortar (1:4) in First Floor</t>
  </si>
  <si>
    <t>125 mm. thick brick work with 1st class bricks in cement mortar (1:4) in Third Floor</t>
  </si>
  <si>
    <t>125 mm. thick brick work with 1st class bricks in cement mortar (1:4) in Second Floor</t>
  </si>
  <si>
    <t xml:space="preserve">125 mm. thick brick work with 1st class bricks in cement mortar (1:4) in ground floor.
</t>
  </si>
  <si>
    <t xml:space="preserve">Extra for using approved H.B netting in every third layer  in any floor </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</si>
  <si>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</si>
  <si>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</si>
  <si>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Extra rate for using water proofing and plasticising admixture @ 0.2% by weight of cement (or at manufacturer's specified rate) for concrete of various grades.</t>
  </si>
  <si>
    <t>kg</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</si>
  <si>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</si>
  <si>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</si>
  <si>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</si>
  <si>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Third Floor</t>
  </si>
  <si>
    <t>Sq. M</t>
  </si>
  <si>
    <t>Extra cost of labour for prefinished and premoulded Nosing to treads of steps, railing, window sill etc. of Kota Stone.</t>
  </si>
  <si>
    <t>m</t>
  </si>
  <si>
    <t xml:space="preserve">Extra cost of labour for grinding Kota Stone Floor in treads and riser of Steps. </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</si>
  <si>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</si>
  <si>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First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</si>
  <si>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Second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</si>
  <si>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Third Floor</t>
  </si>
  <si>
    <t>Supplying and laying true to line and level vitrified tiles of approved brand (size not less than 600mmX600mmX10mm thick) in floor,skirtingetc.set in 20 mm sand cement mortar(1:4) and 2 mm thick cement slurry back side of tiles using cement@ 2.91Kg./sqM or using polymerised adhesive (6mm thick layer applied directly over finished artificial stone floor/Mosaicetc with out any backing course) laid after application slurry using1.75 Kg of cement per sqM below mortar only,joints grouted with admixture of white cement and colouring pigment to match with colour of tiles/epoxy grout materials of approved make as directed and removal of wax coating of top surface of tiles with warm water and polishing the tiles using soft and dry cloth up to mirror finish complete including the cost of materials,labour and all other incidental charges complete true to the manufacturer's specification and direction of Engineer-in- Charge.(White cement,synthetic adhesive and grout material to be supplied by the contra conc
i. With application slurry @ 1.25kg/sqm 20mm sand cement morter 1:4 and side of tiles, 0.2kg/sqm white cement for joint filling with pigment.
A. Deep colour and white</t>
  </si>
  <si>
    <t>Supplying, fitting &amp; fixing granite slabs 15mm to 18 mm. thick with uniform texture &amp; without decorative veins in columns, wall, facia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 (Page no: 55 &amp; Item no: 31B)</t>
  </si>
  <si>
    <t>Supplying fitting approved type ventilator in position after cutting holes in walls setting in cement mortar mending damages to wall and plaster and two coats of paint of approved brands and shade .Payment of mending two damages of wall &amp; plaster and painting to be made separately.  (i)  Upto 0.10 sq.m. Area</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</si>
  <si>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</si>
  <si>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</si>
  <si>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</si>
  <si>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</si>
  <si>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</si>
  <si>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</si>
  <si>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</si>
  <si>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Third Floor</t>
  </si>
  <si>
    <t>Supplying, fitting and fixing Black Stone slab used in Kitchen slab, alcove, wardrobe etc. laid and jointed with necessary adhesive Cement mortar (1:2) including grinding or polishing as per direction of Engineer-in -Charge in Ground Floor.
(a) Slab Thickness 20 to 25 mm
Ground Floor</t>
  </si>
  <si>
    <t>Supplying, fitting and fixing Black Stone slab used in Kitchen slab, alcove, wardrobe etc. laid and jointed with necessary adhesive Cement mortar (1:2) including grinding or polishing as per direction of Engineer-in -Charge in Ground Floor.
(a) Slab Thickness 20 to 25 mm
First Floor</t>
  </si>
  <si>
    <t>Supplying, fitting and fixing Black Stone slab used in Kitchen slab, alcove, wardrobe etc. laid and jointed with necessary adhesive Cement mortar (1:2) including grinding or polishing as per direction of Engineer-in -Charge in Ground Floor.
(a) Slab Thickness 20 to 25 mm
Second Floor</t>
  </si>
  <si>
    <t>Supplying, fitting and fixing Black Stone slab used in Kitchen slab, alcove, wardrobe etc. laid and jointed with necessary adhesive Cement mortar (1:2) including grinding or polishing as per direction of Engineer-in -Charge in Ground Floor.
(a) Slab Thickness 20 to 25 mm
Third Floor</t>
  </si>
  <si>
    <t>(a) M.S.or W.I. Ornamental grill of approved design joints continuously welded with M.S, W.I. Flats and bars of windows, railing etc. fitted and fixed with necessary screws and lugs in ground floor.
(ii) Grill weighing above 16 Kg./sq.mtr and above
Ground Floor</t>
  </si>
  <si>
    <t>(a) M.S.or W.I. Ornamental grill of approved design joints continuously welded with M.S, W.I. Flats and bars of windows, railing etc. fitted and fixed with necessary screws and lugs in ground floor.
(ii) Grill weighing above 16 Kg./sq.mtr and above
First Floor</t>
  </si>
  <si>
    <t>(a) M.S.or W.I. Ornamental grill of approved design joints continuously welded with M.S, W.I. Flats and bars of windows, railing etc. fitted and fixed with necessary screws and lugs in ground floor.
(ii) Grill weighing above 16 Kg./sq.mtr and above
Second Floor</t>
  </si>
  <si>
    <t>(a) M.S.or W.I. Ornamental grill of approved design joints continuously welded with M.S, W.I. Flats and bars of windows, railing etc. fitted and fixed with necessary screws and lugs in ground floor.
(ii) Grill weighing above 16 Kg./sq.mtr and above
Third Floor</t>
  </si>
  <si>
    <t>(a) M.S.or W.I. Ornamental grill of approved design joints continuously welded with M.S, W.I. Flats and bars of windows, railing etc. fitted and fixed with necessary screws and lugs in ground floor.
(ii) Grill weighing above 16 Kg./sq.mtr and above
Mumty Room</t>
  </si>
  <si>
    <t>Qntl</t>
  </si>
  <si>
    <t>Supplying 1.5mm thick M.S. sheet fitted and fixed on one or both faces of M.S./ W.I. gate etc. with point welding at not more than 150mm  apart complete in all respect as per design including cost of all labour and materials</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</si>
  <si>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
(Payment will be made on the area of the gate covered by two guard rails and two extreme channels)</t>
  </si>
  <si>
    <t>Wood work in door and window frame fitted and fixed in position complete including a protective coat of painting at the contact surface of the frame exluding cost of concrete, Iron Butt Hinges and M.S clamps. (The quantum should be correted upto three decimals).
(d) Sal : Local.
Ground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</si>
  <si>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First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</si>
  <si>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Second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</si>
  <si>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Third Floor</t>
  </si>
  <si>
    <t>Supplying, fitting and fixing M.S. clamps for door and window frame made of flat bent bar, end bifurcated with necessary screws etc. by cement concrete(1:2:4) as per direction. (Cost of concrete will be paid separately)
(b) 40mm X 6mm, 250mm Length</t>
  </si>
  <si>
    <t>Iron butt hinges of approved quality fitted and fixed with steelscrews, with ISI mark.
(vi) 100mm. X 50mm. X 1.25mm.</t>
  </si>
  <si>
    <t>i) Iron hasp bolt of approved quality fitted and fixed complete (oxidised) with 16mm dia rod with centre bolt and round fitting.
(b) 250mm long.</t>
  </si>
  <si>
    <t>(a) Supplying 'Godrej' mortice lock chromium plated with latch and keys 4 levers, including fitting and fixing complete.</t>
  </si>
  <si>
    <t>(ii) Door stopper (Anodised aluminium)</t>
  </si>
  <si>
    <t>Anodised aluminium barrel / tower / socket bolt (full covered) of approved manufactured from extruded section conforming to I.S. 204/74 fitted and fixed with cadmium plated screws:
(iv) 150mm long x 10mm dia. bolt.</t>
  </si>
  <si>
    <t>Anodised aluminium barrel / tower / socket bolt (full covered) of approved manufactured from extruded section conforming to I.S. 204/74 fitted and fixed with cadmium plated screws:
(ix) 300mm long x 10mm dia. bolt.</t>
  </si>
  <si>
    <t>Anodised aliminium D-type handle of approved quality manufactured from extruded section conforming to I.S. specification (I.S. 230/72) fitted and fixed complete:
(a) With continuous plate base (Hexagonal/ Round rod)
(vi) 150 mm grip x 10 mm dia rod.</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</si>
  <si>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</si>
  <si>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</si>
  <si>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</si>
  <si>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Third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</si>
  <si>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</si>
  <si>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</si>
  <si>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Second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</si>
  <si>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Third Floor</t>
  </si>
  <si>
    <t>Supplying, fitting and fixing Stainless Steel railing consist of 38mm dia and 900mm height vertical balustrade at every two alternative steps, 50mm dia top rail, 3 (three) nos 19mm dia horizontal Strainless steel pipe and base/cover plate with Strainless Steel
GRADE 304 containing 7.5% nickle (Interior Grade) Brushed/Mat finish, complete as per direction of the Engineer-in-charge. Weight of Strainless Steel railing per metre 6.5 Kg (approx)</t>
  </si>
  <si>
    <t>Labour for Chipping of concrete surface before taking up Plastering work.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</si>
  <si>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</si>
  <si>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</si>
  <si>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</si>
  <si>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</si>
  <si>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Mumty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</si>
  <si>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</si>
  <si>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</si>
  <si>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</si>
  <si>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</si>
  <si>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</si>
  <si>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</si>
  <si>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</si>
  <si>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</si>
  <si>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</si>
  <si>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</si>
  <si>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(a) 20 mm thick plaster</t>
  </si>
  <si>
    <t>(a) Rendering the surface of walls and ceiling with plaster of paris (thickness not less than 1.5 mm.) 
Ground Floor</t>
  </si>
  <si>
    <t>(a) Rendering the surface of walls and ceiling with plaster of paris (thickness not less than 1.5 mm.) 
First Floor</t>
  </si>
  <si>
    <t>(a) Rendering the surface of walls and ceiling with plaster of paris (thickness not less than 1.5 mm.) 
Second Floor</t>
  </si>
  <si>
    <t>(a) Rendering the surface of walls and ceiling with plaster of paris (thickness not less than 1.5 mm.) 
Third Floor</t>
  </si>
  <si>
    <t>(a) Rendering the surface of walls and ceiling with plaster of paris (thickness not less than 1.5 mm.) 
Forth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</si>
  <si>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</si>
  <si>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</si>
  <si>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</si>
  <si>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Third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</si>
  <si>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Forth Floor</t>
  </si>
  <si>
    <t>Applying Acrylic Emulsion Paint of approved make and brand on walls and ceiling including sand papering in intermediate coats including putty
(to be done under specific instruction of Superintending Engineer) :
(Two coats)
i) Standard Quality 
Ground Floor</t>
  </si>
  <si>
    <t>Applying Acrylic Emulsion Paint of approved make and brand on walls and ceiling including sand papering in intermediate coats including putty
(to be done under specific instruction of Superintending Engineer) :
(Two coats)
i) Standard Quality 
First Floor</t>
  </si>
  <si>
    <t>Applying Acrylic Emulsion Paint of approved make and brand on walls and ceiling including sand papering in intermediate coats including putty
(to be done under specific instruction of Superintending Engineer) :
(Two coats)
i) Standard Quality 
Second Floor</t>
  </si>
  <si>
    <t>Applying Acrylic Emulsion Paint of approved make and brand on walls and ceiling including sand papering in intermediate coats including putty
(to be done under specific instruction of Superintending Engineer) :
(Two coats)
i) Standard Quality 
Third Floor</t>
  </si>
  <si>
    <t>Applying Acrylic Emulsion Paint of approved make and brand on walls and ceiling including sand papering in intermediate coats including putty
(to be done under specific instruction of Superintending Engineer) :
(Two coats)
i) Standard Quality 
Forth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</si>
  <si>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</si>
  <si>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</si>
  <si>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</si>
  <si>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Third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</si>
  <si>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Forth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</si>
  <si>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</si>
  <si>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</si>
  <si>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</si>
  <si>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Third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</si>
  <si>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Mumty</t>
  </si>
  <si>
    <t>(a) Priming one coat on timber or plastered surface with synthetic oil bound primer of approved quality including smoothening surfaces by sand papering etc.</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</si>
  <si>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</si>
  <si>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(a) On timber or plastered surface :
With super gloss (hi-gloss) -
(iv) Two coats (with any shade except white)</t>
  </si>
  <si>
    <t>(A) Painting with best quality synthetic enamel paint of approved make and brand including smoothening surface by sand papering etc. including using of approved putty etc. on the surface, if necessary :
(b) On steel or other metal surface :
(iv) Two coats (with any shade except white)</t>
  </si>
  <si>
    <t xml:space="preserve">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a) 2- track sliding window
i) Bottom frame </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</si>
  <si>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a) 2- track sliding window
ii) Top and side frame</t>
  </si>
  <si>
    <t>Metre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</si>
  <si>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d) Shutter for all track sliding window
i) Bottom &amp; Top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</si>
  <si>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d) Shutter for all track sliding window
ii) Style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</si>
  <si>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d) Shutter for all track sliding window
iii) Interlock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</si>
  <si>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h) Louvered window
i) Top, bottom and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</si>
  <si>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h) Louvered window
ii) Louvered Section.</t>
  </si>
  <si>
    <t xml:space="preserve">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InCharge. (Payment will be made on finished length of the work).
(A) In 10-12 Micron thickness Annodizing film
I) Natural white
h) Louvered window
iii) Cleat angle ( Non-annodized). </t>
  </si>
  <si>
    <t>Supplying maruti lock (100mm)</t>
  </si>
  <si>
    <t>Supplying EPDM gusket of approved make and brand as per direction of Engineer in charge.
i) For sliding windows
a) ' T' shaped EPDM gasket for frames.</t>
  </si>
  <si>
    <t>Supplying EPDM gusket of approved make and brand as per direction of Engineer in charge.
i) For sliding windows
b) 'U' shaped EPDM gasket for frames</t>
  </si>
  <si>
    <t>Labour charge for fabrication and installation of composite door, window,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i ) 2 track sliding window</t>
  </si>
  <si>
    <t>Labour charge for fabrication and installation of composite door, window,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ii ) 3 /4 track sliding window.</t>
  </si>
  <si>
    <t>sqm</t>
  </si>
  <si>
    <t>Supplying bubble free float glass of approved make and brand conforming to IS: 2835-1987.
viii) 8mm thick coloured / tinted / smoke glass</t>
  </si>
  <si>
    <r>
      <rPr>
        <b/>
        <u val="single"/>
        <sz val="11"/>
        <color indexed="8"/>
        <rFont val="Arial"/>
        <family val="2"/>
      </rPr>
      <t>Sanitary &amp; Plumbing Works</t>
    </r>
    <r>
      <rPr>
        <sz val="11"/>
        <color indexed="8"/>
        <rFont val="Arial"/>
        <family val="2"/>
      </rPr>
      <t xml:space="preserve">
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15 mm</t>
    </r>
  </si>
  <si>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</si>
  <si>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25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</si>
  <si>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32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</si>
  <si>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40 mm</t>
  </si>
  <si>
    <t>metre</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</si>
  <si>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15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</si>
  <si>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</si>
  <si>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25 mm</t>
  </si>
  <si>
    <t>Supplying, fitting and fixing shower of approved brand and make.
(ii) Chromium plated round shower with revolving joint (Equivalent to Code No. 541(N) &amp; Model - Tropical / Sumthing Special of ESSCO or similar brand).</t>
  </si>
  <si>
    <t>Supplying, fitting and fixing shower of approved brand and make.
(iii) Chromium plated shower arm 240 mm long (Equivalent to Code No. 536(A) &amp; Model - Tropical / Sumthing Special of ESSCO or similar brand).</t>
  </si>
  <si>
    <t>Supplying, fitting and fixing Peet's valve fullway gunmetal standard pattern best quality of approved brand bearing I.S.I. marking with fittings (tested to 21 kg per sq. cm.).
(v) 40 mm dia</t>
  </si>
  <si>
    <t>Supplying, fitting and fixing Peet's valve fullway gunmetal standard pattern best quality of approved brand bearing I.S.I. marking with fittings (tested to 21 kg per sq. cm.).
(vi) 32 mm dia</t>
  </si>
  <si>
    <t>Supplying, fitting and fixing Peet's valve fullway gunmetal standard pattern best quality of approved brand bearing I.S.I. marking with fittings (tested to 21 kg per sq. cm.).
(vii) 25 mm dia</t>
  </si>
  <si>
    <t>Supplying, fitting and fixing Peet's valve fullway gunmetal standard pattern best quality of approved brand bearing I.S.I. marking with fittings (tested to 21 kg per sq. cm.).
(viii) 20 mm dia</t>
  </si>
  <si>
    <t>Supplying, fitting and fixing bib cock or stop cock.
(a) (i) Chromium plated Bib Cock short body (Equivalent to Code No. 511 &amp; Model - Tropical / Sumthing Special of ESSCO or similar brand).</t>
  </si>
  <si>
    <t>Supplying, fitting and fixing bib cock or stop cock.
(b) (i) Chromium plated Stop Cock (Equivalent to Code No. 513(A) &amp; 513(B) &amp; Model - Tropical / Sumthing Special of ESSCO or similar</t>
  </si>
  <si>
    <t>Supplying, fitting and fixing bib cock or stop cock.
(c)(i) Chromium plated  angular stop cock with wall flange (Equivalent to Code No. 5053 &amp; Model- Florentine of Jaguar or similar brand)</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</si>
  <si>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</si>
  <si>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E.W.C. in white glazed vitreous chinaware of approved make complete in position with necessary bolts, nuts etc.
(a) With 'P' trap</t>
  </si>
  <si>
    <t>Supplying, fitting and fixing Closet seat of approved make with lid and C.P. hinges, rubber buffer and brass screws complete.
(a) E.W.C.
(ii) Plastic (hallow type) white</t>
  </si>
  <si>
    <t>Supplying, fitting and fixing 10 litre P.V.C. low-down cistern conforming to I.S. specification with P.V.C. fittings complete,C.I. brackets including two coats of painting to bracket etc.</t>
  </si>
  <si>
    <t>Supplying, fitting and fixing best quality Indian make mirror 5.5 mm thick with silvering as per I.S.I. specifications supported on fibre glass frame of any colour, frame size 550 mm X 400 mm</t>
  </si>
  <si>
    <t>Supplying, fitting and fixing C.I. round grating.
(i) 100 mm</t>
  </si>
  <si>
    <t>Supplying, fitting and fixing liquid soap container.
(b) PTMT(Prayag or equivalent)</t>
  </si>
  <si>
    <t>Supplying, fitting and fixing soap holder.
(a) PTMT (Prayag or equivalent)</t>
  </si>
  <si>
    <t>Supplying, fitting and fixing towel rail with two brackets.
(ii) 25 mm dia. and 600 mm long</t>
  </si>
  <si>
    <t>Supplying P.V.C. water storage tank of approved quality with closed top with lid (Black) - Multilayer
(d) 2000 litre capacity</t>
  </si>
  <si>
    <t>Supplying, fitting &amp; fixing UPVC pipes A- Type and fittings conforming to IS:13592-1992 with all necessary clamps nails, including making holes in walls, floor etc. cutting trenches in any soil through masonry concrete structures etc if necessary and mending good damages including joining with jointing materails (Spun Yarn, Valamoid/Bitumen/M-Seal etc) complete.
A) UPVC Pipes: (ii)        160 mm. Dia.</t>
  </si>
  <si>
    <t>Supply of UPVC pipes (B Type) &amp; fittings conforming to IS-13592-1992
(A) (i) Single Socketed 3 Meter Length
(a) 75 mm</t>
  </si>
  <si>
    <t>Supply of UPVC pipes (B Type) &amp; fittings conforming to IS-13592-1992
(A) (i) Single Socketed 3 Meter Length
(b) 110 mm</t>
  </si>
  <si>
    <t>Supply of UPVC pipes (B Type) &amp; fittings conforming to IS-13592-1992
(A) (i) Single Socketed 3 Meter Length
(c) 160 mm</t>
  </si>
  <si>
    <t>Supply of UPVC pipes (B Type) &amp; fittings conforming to IS-13592-1992
(ii) Double Socketed 3 Meter Length
(a) 75 mm</t>
  </si>
  <si>
    <t>Supply of UPVC pipes (B Type) &amp; fittings conforming to IS-13592-1992
(ii) Double Socketed 3 Meter Length
(b) 110 mm</t>
  </si>
  <si>
    <t>Supply of UPVC pipes (B Type) &amp; fittings conforming to IS-13592-1992
(ii) Double Socketed 3 Meter Length
(c) 160 mm</t>
  </si>
  <si>
    <t>Supply of UPVC pipes (B Type) &amp; fittings conforming to IS-13592-1992
(B) Fittings
(i) Coupler
(a) 75 mm</t>
  </si>
  <si>
    <t>Supply of UPVC pipes (B Type) &amp; fittings conforming to IS-13592-1992
(B) Fittings
(i) Coupler
(b) 110 mm</t>
  </si>
  <si>
    <t>Supply of UPVC pipes (B Type) &amp; fittings conforming to IS-13592-1992
(B) Fittings
(i) Coupler
(c)160 mm</t>
  </si>
  <si>
    <t>Supply of UPVC pipes (B Type) &amp; fittings conforming to IS-13592-1992
(B) Fittings
(ii) Plain Tee
(a) 75 mm</t>
  </si>
  <si>
    <t>Supply of UPVC pipes (B Type) &amp; fittings conforming to IS-13592-1992
(B) Fittings
(ii) Plain Tee
(b) 110 mm</t>
  </si>
  <si>
    <t>Supply of UPVC pipes (B Type) &amp; fittings conforming to IS-13592-1992
(B) Fittings
(ii) Plain Tee
(c) 160 mm</t>
  </si>
  <si>
    <t>Supply of UPVC pipes (B Type) &amp; fittings conforming to IS-13592-1992
(B) Fittings
(iii) Door Tee
(a) 75 mm</t>
  </si>
  <si>
    <t>Supply of UPVC pipes (B Type) &amp; fittings conforming to IS-13592-1992
(B) Fittings
(iii) Door Tee
(b) 110 mm</t>
  </si>
  <si>
    <t>Supply of UPVC pipes (B Type) &amp; fittings conforming to IS-13592-1992
(B) Fittings
(iii) Door Tee
(c) 160 mm</t>
  </si>
  <si>
    <t>Supply of UPVC pipes (B Type) &amp; fittings conforming to IS-13592-1992
(B) Fittings
iv) Door Tee(LH) &amp; (RH)
(a) 75 mm</t>
  </si>
  <si>
    <t>Supply of UPVC pipes (B Type) &amp; fittings conforming to IS-13592-1992
(B) Fittings
iv) Door Tee(LH) &amp; (RH)
(b) 110 mm</t>
  </si>
  <si>
    <t>Supply of UPVC pipes (B Type) &amp; fittings conforming to IS-13592-1992
(B) Fittings
v) Plain Y
(a) 75 mm</t>
  </si>
  <si>
    <t>Supply of UPVC pipes (B Type) &amp; fittings conforming to IS-13592-1992
(B) Fittings
v) Plain Y
(b) 110 mm</t>
  </si>
  <si>
    <t>Supply of UPVC pipes (B Type) &amp; fittings conforming to IS-13592-1992
(B) Fittings
v) Plain Y
(c) 160 mm</t>
  </si>
  <si>
    <t>Supply of UPVC pipes (B Type) &amp; fittings conforming to IS-13592-1992
(B) Fittings
vi) Door Y (LH) &amp; (RH)
(a) 75 mm</t>
  </si>
  <si>
    <t>Supply of UPVC pipes (B Type) &amp; fittings conforming to IS-13592-1992
(B) Fittings
vi) Door Y (LH) &amp; (RH)
(b) 110 mm</t>
  </si>
  <si>
    <t>Supply of UPVC pipes (B Type) &amp; fittings conforming to IS-13592-1992
(B) Fittings
vii) Double Y
(a) 75 mm</t>
  </si>
  <si>
    <t>Supply of UPVC pipes (B Type) &amp; fittings conforming to IS-13592-1992
(B) Fittings
vii) Double Y
(b) 110 mm</t>
  </si>
  <si>
    <t>Supply of UPVC pipes (B Type) &amp; fittings conforming to IS-13592-1992
(B) Fittings
viii) Double Y with Door
(a) 75 mm</t>
  </si>
  <si>
    <t>Supply of UPVC pipes (B Type) &amp; fittings conforming to IS-13592-1992
(B) Fittings
viii) Double Y with Door
(b) 110 mm</t>
  </si>
  <si>
    <t>Supply of UPVC pipes (B Type) &amp; fittings conforming to IS-13592-1992
(B) Fittings
ix) Bend 45º
(a) 75 mm</t>
  </si>
  <si>
    <t>Supply of UPVC pipes (B Type) &amp; fittings conforming to IS-13592-1992
(B) Fittings
ix) Bend 45º
(b) 110 mm</t>
  </si>
  <si>
    <t>Supply of UPVC pipes (B Type) &amp; fittings conforming to IS-13592-1992
(B) Fittings
ix) Bend 45º
(c) 160 mm</t>
  </si>
  <si>
    <t>Supply of UPVC pipes (B Type) &amp; fittings conforming to IS-13592-1992
(B) Fittings
x) Bend 87.5º
(a) 75 mm</t>
  </si>
  <si>
    <t>Supply of UPVC pipes (B Type) &amp; fittings conforming to IS-13592-1992
(B) Fittings
x) Bend 87.5º
(b) 110 mm</t>
  </si>
  <si>
    <t>Supply of UPVC pipes (B Type) &amp; fittings conforming to IS-13592-1992
(B) Fittings
x) Bend 87.5º
(c) 160 mm</t>
  </si>
  <si>
    <t>Supply of UPVC pipes (B Type) &amp; fittings conforming to IS-13592-1992
(B) Fittings
xi) Door Bend (T.S.)
(a) 75 mm</t>
  </si>
  <si>
    <t>Supply of UPVC pipes (B Type) &amp; fittings conforming to IS-13592-1992
(B) Fittings
xi) Door Bend (T.S.)
(b) 110 mm</t>
  </si>
  <si>
    <t>Supply of UPVC pipes (B Type) &amp; fittings conforming to IS-13592-1992
(B) Fittings
xi) Door Bend (T.S.)
(c) 160 mm</t>
  </si>
  <si>
    <t>Supply of UPVC pipes (B Type) &amp; fittings conforming to IS-13592-1992
(B) Fittings
xii) Door Bend (LH) &amp; (RH)
(a) 75 mm</t>
  </si>
  <si>
    <t>Supply of UPVC pipes (B Type) &amp; fittings conforming to IS-13592-1992
(B) Fittings
xii) Door Bend (LH) &amp; (RH)
(b) 110 mm</t>
  </si>
  <si>
    <t>Supply of UPVC pipes (B Type) &amp; fittings conforming to IS-13592-1992
(B) Fittings
xiii) Cross Tee
(a) 75 mm</t>
  </si>
  <si>
    <t>Supply of UPVC pipes (B Type) &amp; fittings conforming to IS-13592-1992
(B) Fittings
xiii) Cross Tee
(b) 110 mm</t>
  </si>
  <si>
    <t>Supply of UPVC pipes (B Type) &amp; fittings conforming to IS-13592-1992
(B) Fittings
xiv) Cross Tee with Door
(a) 75 mm</t>
  </si>
  <si>
    <t>Supply of UPVC pipes (B Type) &amp; fittings conforming to IS-13592-1992
(B) Fittings
xiv) Cross Tee with Door
(b) 110 mm</t>
  </si>
  <si>
    <t>Supply of UPVC pipes (B Type) &amp; fittings conforming to IS-13592-1992
(B) Fittings
xv) Vent Cowl
(a) 75 mm</t>
  </si>
  <si>
    <t>Supply of UPVC pipes (B Type) &amp; fittings conforming to IS-13592-1992
(B) Fittings
xv) Vent Cowl
(b) 110 mm</t>
  </si>
  <si>
    <t>Supply of UPVC pipes (B Type) &amp; fittings conforming to IS-13592-1992
(B) Fittings
xv) Vent Cowl
(c) 160 mm</t>
  </si>
  <si>
    <t>Supply of UPVC pipes (B Type) &amp; fittings conforming to IS-13592-1992
(B) Fittings
xvi) Pipe Clip
(a) 75 mm</t>
  </si>
  <si>
    <t>Supply of UPVC pipes (B Type) &amp; fittings conforming to IS-13592-1992
(B) Fittings
xvi) Pipe Clip
(b) 110 mm</t>
  </si>
  <si>
    <t>Supply of UPVC pipes (B Type) &amp; fittings conforming to IS-13592-1992
(B) Fittings
xvi) Pipe Clip
(c) 160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</si>
  <si>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75 mm dia.</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</si>
  <si>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dia.</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</si>
  <si>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dia.</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</si>
  <si>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 dia.</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</si>
  <si>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dia.</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</si>
  <si>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dia.</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</si>
  <si>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</si>
  <si>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</si>
  <si>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100 users
</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</si>
  <si>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For 50 users</t>
  </si>
  <si>
    <r>
      <rPr>
        <b/>
        <u val="single"/>
        <sz val="11"/>
        <rFont val="Arial"/>
        <family val="2"/>
      </rPr>
      <t>ROAD WORK</t>
    </r>
    <r>
      <rPr>
        <sz val="11"/>
        <rFont val="Arial"/>
        <family val="2"/>
      </rPr>
      <t xml:space="preserve">
Earthwork in excavation from borrow pits (land owned/arranged by the Department) and depositing in layers of 250 mm. including breaking clods in embankment works and to fill up back of abutments, depressions and ruts with an initial lead up to 50 m and initial lift up to 1.5 m making bunds at top as directed dressing complete. (Borrow pit measurement)</t>
    </r>
  </si>
  <si>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(a) Depth up to 150 mm.</t>
  </si>
  <si>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(b) For each additional Depth of 150mm and part thereof.</t>
  </si>
  <si>
    <t>Granular Sub-base with Graded Material (Table:- 400-1)
Construction of granular sub-base by providing graded material, mixing by mix in place method with Rotavator at OMC, spreading in uniform layers with Motor grader on prepared surface in proper grade and camber,
compacting with vibratory roller to achieve the desired density, including lighting, guarding, barricading, including cost of all materials, machinery, tools and plants including cost of quality control complete as per Clause 401 of Specifications for Road &amp; Bridge Works of MoRT&amp;H (5th Revision).
(v) Grading – V
Add cost at site of 1.28 m³ of the materials as per specified Grading vide Table 3.3‐1 of Section 3 to arrive at the complete rate.</t>
  </si>
  <si>
    <t xml:space="preserve"> Water Bound Macadam Base Course
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
B. Manual Means
Note-Add cost at site of 1.21 m³ of Grading-2 Aggregates &amp; 0.24 m³ Stone Screening Type-B to arrive at the complete rate</t>
  </si>
  <si>
    <t>Seal Coat
Providing and laying Premixed Seal Coat (Type B) with approved quality sand/grit @ 0.6 m3/ 100 m2 and bitumen binder on thoroughly cleaned black top surface coated with tack coat, including heating and mixing cleaned sand/grit (100 % passing through 2.36 mm sieve and retained on 180 micron sieve) uniformly with bitumen binder, laying and spreading
the mix at an uniform rate using suitable means, brushing the surface, if necessary, to ensure uniformity, followed by rolling with power roller including the cost and carriage of binder and aggregates, cost of heating the binder and aggregates and all other incidental charges, cost of fuel and lubricants, including hire charges of machineries, tools &amp; plants required for construction and quality control complete as per Clause 511 of Specifications for Road &amp; Bridge Works of MoRT&amp;H (5th Revision).
By Manual Means 
Hot Bitumen Binder (@ 6.80 kg / 10 sqm.)
Add cost &amp; carriages of materials as per requirement vide Table 3.3-1 of Section 3 to get the final consolidated rate.</t>
  </si>
  <si>
    <t xml:space="preserve">Prime Coat
Providing and applying primer coat with Cationic Bitumen Emulsion of approved grade conforming to IS: 8887-1978 and requisite quantity on prepared surface of granular base including cleaning of road surface and spraying primer using Mechanical means including cost and carriage of bitumen emulsion and all other incidental costs of work complete as per Clause 502 of Specifications for Road &amp; Bridge Works of MoRT&amp;H (5th Revision).
(i) For WBM / WMM Surface: (with primer @ 0.70-1.0 kg/sqm)
Add cost &amp; carriages of materials as per requirement vide Table 3.3-1 of Section 3 to get the final consolidated rate.
</t>
  </si>
  <si>
    <t>Open-Graded Premix Surfacing using Bituminous (Viscosity grade Paving Bitumen / Modified bitumen) Binder and Mobile Hot Mix Plant (Light Duty)
Providing, laying and rolling of Open - graded premix surfacing of 20 mm thickness composed of 13.2 mm (@ 0.018 m³ per m²) and 11.2 mm (@ 0.009 m³ per m²) size stone aggregates, including thoroughly cleaning of the surface, screening, cleaning and pre-heating stone chips and fully pre-coating the same either using viscosity grade paving bitumen or cut-back or emulsion, carrying the mixture by any suitable arrangements, laying the mixture uniformly over the surface, including line, grade and level to serve as wearing course on a previously prepared base, including mixing in Mobile Hot Mix Plant (Light Duty) and thoroughly rolling with a smooth wheeled roller 8-10 tonne capacity, finished to required level and grades including the cost and carriage of stone chips and matrix, heating the matrix, preheating the aggregates to required temperature and including the hire charges of Mobile Hot Mix Plant (Light Duty) and other machinery, pay of operators, cost of fuel and lubricants etc. complete to be followed by seal coat of either Type A or Type B as per Technical Specification Clause 508 for Rural Roads of MORD.</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</si>
  <si>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Mumty</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</si>
  <si>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</si>
  <si>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</si>
  <si>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</si>
  <si>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Third Floor</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</si>
  <si>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</si>
  <si>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</si>
  <si>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</si>
  <si>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</si>
  <si>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</si>
  <si>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</si>
  <si>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r>
      <rPr>
        <b/>
        <u val="single"/>
        <sz val="11"/>
        <color indexed="8"/>
        <rFont val="Arial"/>
        <family val="2"/>
      </rPr>
      <t>Electrical (schedule Item)</t>
    </r>
    <r>
      <rPr>
        <sz val="11"/>
        <color indexed="8"/>
        <rFont val="Arial"/>
        <family val="2"/>
      </rPr>
      <t xml:space="preserve">
Supply &amp; fixing 415V 125A capacity MS (16SWG) Busbar Chamber having dimension of (500x150mm) to be fixed on iron frame on wall consisting of 4 nos cupper bars of size (4 x 15x3mm). The same BBC should have a separate cubicle at one end consisting 3 nos 125A capacity porcelain cut out fuse unit &amp; one nutral bar to receive the service cable including connecting the cut out fuse units with the BBC by S/F 4 x 35 sqmm PVC insulated copper wire duly socketed at both ends incl. earthing attachment &amp; painting 
</t>
    </r>
  </si>
  <si>
    <t xml:space="preserve">Supply &amp; fixing 415V 200A capacity MS (16SWG) Busbar Chamber having dimension of (500x150mm) to be fixed on iron frame on wall consisting of 4 nos cupper bars of size (4x20x5mm).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</si>
  <si>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Laying  of  4 x 50 sq mmvXLPE /A Cable in
underground trench 460mm wide x 760mm average depth, with brick protection on the top of the cable with 8 (eight) Nos. bricks per Mtr. including filling the space B10between the bricks and cable and also the trench with shifted soil, leveling up and restoring surface duly rammed</t>
  </si>
  <si>
    <t>Laying  of  4 x 70 sq mmvXLPE /A Cable in
underground trench 460mm wide x 760mm average depth, with brick protection on the top of the cable with 8 (eight) Nos. bricks per Mtr. including filling the space B10between the bricks and cable and also the trench with shifted soil, leveling up and restoring surface duly rammed</t>
  </si>
  <si>
    <t>Laying  of  4 x 95 sq mmvXLPE /A Cable in
underground trench 460mm wide x 760mm average depth, with brick protection on the top of the cable with 8 (eight) Nos. bricks per Mtr. including filling the space B10between the bricks and cable and also the trench with shifted soil, leveling up and restoring surface duly rammed</t>
  </si>
  <si>
    <t>Laying of cable upto 4 core 50 sqmm on wall/surface   incl. S &amp; F MS saddles with earthing attachment in 2X10 SWG  GI (Hot Dip) Wire, making holes etc. as necy. mending good damages and painting</t>
  </si>
  <si>
    <t>Laying of cable upto 4 core 95 sqmm on wall/surface   incl. S &amp; F MS saddles with earthing attachment in 2X10 SWG  GI (Hot Dip) Wire, making holes etc. as necy. mending good damages and painting</t>
  </si>
  <si>
    <t>Supply &amp; fixing compression type gland with brass gland brass ring incl. socketing the ends off by crimping  method incl. S/F solderless socket (Dowels make) &amp; jointing ,materials etc. Of the following XLPE/A cable:                  
a)2x6sqmm</t>
  </si>
  <si>
    <t>Supply &amp; fixing compression type gland with brass gland brass ring incl. socketing the ends off by crimping  method incl. S/F solderless socket (Dowels make) &amp; jointing ,materials etc. Of the following XLPE/A cable:                  
b) 4 x 50 sq mm</t>
  </si>
  <si>
    <t>Supply &amp; fixing compression type gland with brass gland brass ring incl. socketing the ends off by crimping  method incl. S/F solderless socket (Dowels make) &amp; jointing ,materials etc. Of the following XLPE/A cable:                  
c) 4 x 70 sq mm</t>
  </si>
  <si>
    <t>Supply &amp; fixing compression type gland with brass gland brass ring incl. socketing the ends off by crimping  method incl. S/F solderless socket (Dowels make) &amp; jointing ,materials etc. Of the following XLPE/A cable:                  
d) 4 x 25 sq mm</t>
  </si>
  <si>
    <t>Supply &amp; fixing compression type gland with brass gland brass ring incl. socketing the ends off by crimping  method incl. S/F solderless socket (Dowels make) &amp; jointing ,materials etc. Of the following XLPE/A cable:                  
e) 4 x 95 sq mm</t>
  </si>
  <si>
    <t>Supply &amp; fixing compression type gland with brass gland brass ring incl. socketing the ends off by crimping  method incl. S/F solderless socket (Dowels make) &amp; jointing ,materials etc. Of the following XLPE/A cable:                  
f) 4 x 25 sq mm</t>
  </si>
  <si>
    <t>Supplying and fixing 415V, 160 A TPN on load front operated Changeover switch open execution type in SS enclosure/cubical with nuts bolts etc(make L&amp;T)</t>
  </si>
  <si>
    <t>Supplying and fixing 415V, 125 A TPN on load front operated Changeover switch open execution type in SS enclosure/cubical with nuts bolts etc(make L&amp;T)</t>
  </si>
  <si>
    <t>Supplying and fixing 415V, 100 A TPN on load front operated Changeover switch with Sheet Steel enclosure on angle iron frame on wall with nuts bolts etc(make L&amp;T)</t>
  </si>
  <si>
    <t>Supplying and fixing 415V, 63 A TPN on load front operated Changeover switch with Sheet Steel enclosure on angle iron frame on wall with nuts bolts etc(make L&amp;T)</t>
  </si>
  <si>
    <t xml:space="preserve">Supply &amp; fixing of 1 nos of 240V 32A DP MCB (Legrand) in 2-way DP SS enclosure (Legrand) incl earthing attachment. </t>
  </si>
  <si>
    <t>Supply &amp; fixing SPN MCB DB (2+8) WAY (Make legrand/ Seimens/ABB) with S.S. Enclosure(Legrand cat no - 607711) concealed in wall after cutting wall &amp; mending good the damages &amp; earthing attachment comprising with the following: 
a) 40A DP MCB isolator                --- 1 no
b) 6 to 32A SP MCB                   ---- 8nos</t>
  </si>
  <si>
    <t>Supply &amp; drawing of 1.1 Kv grade single core stranded 'FR' Pvc insulated &amp; unsheathed copper wire (brand appr by EIC) of the following sizes through 19 mm alkathene pipe  recessed in wall. 
a) 2 x 6 + 1 x 4 sq mm (SPNDB)</t>
  </si>
  <si>
    <t>Supply &amp; fixing computer plug board modular type of 12 module GI box with cover plate recessed in wall comprising with the following (Legrand/Cabtree)   ----- 
a) 6/16A socket &amp; 16A switc               --1 set
b) 6A  socket &amp; 6A switch                  --2 sets</t>
  </si>
  <si>
    <t>Fixing only single /twin fluorescent light fitting complete with all accessories directly on wall / ceiling / HW round block and suitable size of MS fastener</t>
  </si>
  <si>
    <t>Supplying &amp; fixing earth busbar of galvanized (Hot Dip) MS flat 40 mm x 6 mm on wall having clearance of 6 mm from wall including providing drilled holes on the busbar complete with GI bolts, nuts, washers, spacing insulators etc. as required</t>
  </si>
  <si>
    <t>Fixing only outdoor / street light type fluorescent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</si>
  <si>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Supply &amp; fixing 4 way double door horizontal TPNMCB DB with SS enclosure (Legrand cat no -607715) concealed in wall after cutting the wall &amp; mending good the damages to original finish with earthing attachment comprising with the follwing:-
a) 63A Four pole MCB isolator       ---1 no                                                     b) 40A SP MCB                             ---2 nos
c) 16 to 32A range SP MCB            ---6 nos</t>
  </si>
  <si>
    <t>S&amp;F sheet metal (16 SWG) Iron clad Busbar on angle iron frame on wall, incl. earthing attachment and painting as required                                                           4 bars 415 V 63 A Al Bars 4x20x5mm (dedicate to street light control)</t>
  </si>
  <si>
    <t xml:space="preserve">Supply &amp; Fixing FP enclosure (Legrand) concealed in wall &amp; mending good the damages to original finish incl. earthing attachment comprising with the following:
 32 DP MCB Isolator (Legrand) - 2 nos  
</t>
  </si>
  <si>
    <t>Laying of the following Al armoured cable through under ground trench 460mm wide x 760mm average depth with necy brick protechtion 8 nos brick per metre, incl filling up the excaveted trenchwith shifted soil, levelling up &amp; restoring the surface duly rammed
a) 2X6 SQ MM</t>
  </si>
  <si>
    <t>Laying of the following Al armoured cable through under ground trench 460mm wide x 760mm average depth with necy brick protechtion 8 nos brick per metre, incl filling up the excaveted trenchwith shifted soil, levelling up &amp; restoring the surface duly rammed
b) 4 x 25 sq mm</t>
  </si>
  <si>
    <t>Laying of the following Al armoured cable through under ground trench 460mm wide x 760mm average depth with necy brick protechtion 8 nos brick per metre, incl filling up the excaveted trenchwith shifted soil, levelling up &amp; restoring the surface duly rammed
b) 4 x 16 sq mm</t>
  </si>
  <si>
    <t>Supply &amp; drawing of 1.1 Kv grade single core stranded 'FR' PVC 3x1.5 sq mm insulated &amp; unsheathed copper wire (brand appr by EIC)through pole</t>
  </si>
  <si>
    <t>mtr.</t>
  </si>
  <si>
    <t>finishing of 3x1.5 sq mm the PVC insulated wire ends by socketting with pin/ring type copper sockets and insulated tapes etc. including supplying sockets, tapes.</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</si>
  <si>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</si>
  <si>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</si>
  <si>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Fixing only Floodlight Fitting with suitable tie clamps and MS plate for mounting on Pole/Tower or similar structure.</t>
  </si>
  <si>
    <t xml:space="preserve">Supply &amp; Fixing GI waterproof type looping cable box size 200X150X100 mm deep having 4 mm thick comprising of one 250 V 15 A kit-kat fuse unit, one NL on porcelain insulator, one compression type brass cable gland for upto 2-core 16 sqmm PVC/A cable and having lined with rubber gasketted GI top cover with brass  machine screws etc., earthing terminal with lug, on steel tubular pole near base, including S&amp;F 40X6 mm thick, MS clamps with bolts, nuts etc. including paimtimg with anticorrosive paint </t>
  </si>
  <si>
    <t>Fixing only outdoor / street light  fitting complete with all accessories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</si>
  <si>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Connecting the Poles to earth busbar including S &amp; F GI (Hot Dip) wire of size of 8 SWG on wall/floor with staples buried inside wall/floor as required and making connection to equipments with bolts, nuts, washers, cable lugs etc. as required and mending good damages</t>
  </si>
  <si>
    <t>Supplying and fixing 415V, 200 A TPN on load front operated Changeover switch with Sheet Steel enclosure on angle iron frame on wall with nuts bolts etc(L&amp;T, Havells)</t>
  </si>
  <si>
    <t>Supply &amp; fixing 4 way double door horizontal TPN MCB DB with SS enclosure (Legrand cat no 607715) (Legrand/Seimens/ABB) concealed in wall after cutting the wall &amp; mending good the damages to original finish with earthing attachment comprising with the following.                                                                                      160 A Four Pole MCCB of Breaking capacity 25kA/35kA with fixed thermal and fixed magnetic / adjustable thermal and fixed magnetic setting in existing DBs / enclosure and necessary connection-- 1 nos                                                                                                                       63 A range SP MCB -- 6 nos                                             6 to 16 A range SP MCB -- 6 nos</t>
  </si>
  <si>
    <t>Supplying and fixing 415V, 125 A TPN on load front operated Changeover switch with Sheet Steel enclosure on angle iron frame on wall with nuts bolts etc(L&amp;T, Havells)</t>
  </si>
  <si>
    <t>Supply &amp; fixing 4 way double door horizontal TPN MCB DB with SS enclosure (Legrand cat no 607715) (Legrand/Seimens/ABB) concealed in wall after cutting the wall &amp; mending good the damages to original finish with earthing attachment comprising with the following.                                                                                      160 A Four Pole MCCB of Breaking capacity 25kA/35kA with fixed thermal and fixed magnetic / adjustable thermal and fixed magnetic setting in existing DBs / enclosure and necessary connection-- 1 nos                                                                                                                       63 A range SP MCB -- 6 nos                                  6 to 16 A range SP MCB -- 6 nos</t>
  </si>
  <si>
    <t xml:space="preserve">Supply &amp; delivery of 1.1 Kv gr. XLPE/AL armoured cable (make Gloster/Havells/Nicco) of following sizes :     
4 x 16 sq mm                                     </t>
  </si>
  <si>
    <t xml:space="preserve">Supply &amp; delivery of 1.1 Kv gr. XLPE/AL armoured cable (make Gloster/Havells/Nicco) of following sizes :    
4 x 25 sq mm                                      </t>
  </si>
  <si>
    <t xml:space="preserve">Supply &amp; delivery of 1.1 Kv gr. XLPE/AL armoured cable (make Gloster/Havells/Nicco) of following sizes : 
4 x 70 sq mm                                         </t>
  </si>
  <si>
    <t xml:space="preserve">Supply &amp; delivery of 1.1 Kv gr. XLPE/AL armoured cable (make Gloster/Havells/Nicco) of following sizes :
4 x 95 sq mm                                          </t>
  </si>
  <si>
    <r>
      <rPr>
        <b/>
        <u val="single"/>
        <sz val="11"/>
        <color indexed="8"/>
        <rFont val="Arial"/>
        <family val="2"/>
      </rPr>
      <t>Electrical (Non-Schedule Item)</t>
    </r>
    <r>
      <rPr>
        <sz val="11"/>
        <color indexed="8"/>
        <rFont val="Arial"/>
        <family val="2"/>
      </rPr>
      <t xml:space="preserve">
Supply &amp; delivery of 1.1 Kv gr. XLPE/AL armoured cable (make Gloster/Havells/Nicco) of following sizes :  
 2 x 6 sq mm                                        </t>
    </r>
  </si>
  <si>
    <t>Supply &amp; fixing 3/4" thick water &amp; vermin proof super quality ply wood of size (4' ft x 4' ft) to be fixed on wall with suitable long screws fastener etc after painting the rear side with black japan paint.</t>
  </si>
  <si>
    <t>Supply &amp; fixing 3/4" thick water &amp; vermin proof super quality ply wood of size (8' ft x 4' ft) to be fixed on wall with suitable long screws fastener etc after painting the rear side with black japan paint.</t>
  </si>
  <si>
    <t xml:space="preserve">Supply 4' single LED tube light   fitting complete with all acessaries directly on ceiling  with HW round block &amp; suitable size of MS fastener (Crompton, cat no - DIJB12LT8 - 20 , LLT8-20)
</t>
  </si>
  <si>
    <t>Supply &amp; fixing of 45W LED street light fitting (Make Havells /Crompton, cat no - LSTP-45-CDL)</t>
  </si>
  <si>
    <t>Supply of 90 W LED light fitting (make Havells/Crompton,  cat no - LSTS-90-CDL ) (Comp 240, Others - 16)</t>
  </si>
  <si>
    <t>Supply &amp; fixing of 150 W LED flood light  fitting complete with all acessaries  (Make Cromption cat no - LHBN-150-CDL/60/ Philips as approved by EIC)</t>
  </si>
  <si>
    <t>Supply &amp; delivery at site of swaged type steel tubular swan neck type bend pole of over all length 9 m of section (Bottom - 5.00m, Middle - 2.0m, Top - 2.0m) &amp; outside dia &amp; thickness (Bottom- 165.1x4.50, Middle -139.7x4.5, Top - 114.3x3.65) having approx weight of the pole including sole plate 147 Kg. the top end of the   pole should be reduced to enable fixing of LED fittings.</t>
  </si>
  <si>
    <t>Supply &amp; delivery at site of swaged type steel tubular swan neck type two side bend pole of over all length 9 m of section (Bottom - 5.00m, Middle - 2.0m, Top - 2.0m) &amp; outside dia &amp; thickness (Bottom- 165.1x4.50, Middle -139.7x4.5, Top - 114.3x3.65) having approx weight of the pole including sole plate 154 Kg. the top end of the   pole should be reduced to enable fixing of LED fittings.</t>
  </si>
  <si>
    <t xml:space="preserve">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controls:            a) 400A Four Pole MCCB of breaking capacity 50KA with thermal magnetic setting (Legrand/Siemens)                  ---1 no                     b) 600A capacity Bus bar of 4 nos Alu bars on porcelain chairs-- 1 set                                             c) 160A Four Pole MCCB of breaking capacity 50 KA with thermal magnetic setting (Legrand/Siemens)                 --- 1 no 
d) 125A Four Pole MCCB of breaking capacity 50KA with thermal magnetic setting   (Legrand/Siemens)             --- 1 no
e)  100A Four Pole MCCB of breaking capacity 50KA with thermal magnetic setting   (Legrand/Siemens)             --- 2 no
f) 63A Four Pole MCB  (Legrand/Siemens)                                     --- 3 nos
g) Danger board                                                    </t>
  </si>
  <si>
    <t>Supply, delivery at site on foundation, commissioning of 100 KVA,415V, 50HZ, 3ph silent new DG Set, comprising of Engine, alternator, Manual Control Panel, Base frame, Fuel tank, Battery, CPCB - II approved Engine &amp; Acoustic Enclosure having following specifications :- (Jackson/Kirloskar/Dee Power/Ashok layland/Mahindra/Koel Green)</t>
  </si>
  <si>
    <t>Make :- Cummins / Caterpillar /Greaves /Kirloskar /Koel Green
Engine Type : 4 Stroke Diesel Engine
RPM : 1500
Rated Output :- 100 KVA
Cooling :-  Liquid Cooled
Cylinder : 4 (Four)
Aspiration : Turbo Charged
Type of Governer : Electronic
Specific Fuel Consumption 231. gm/ kWh
Overload Capacity Panel  : 10% overload for one hour for every 11 hours continuous running at full load or better.
Engine instrumental Panel : Consisting of starting switch with key, Lube Oil Indicator , water temperature Indicatore , RPM indicator and hour meter.
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Make: Standard /ABB/Emesson/Crompton Greaves/Kirloskar/Koel Green
Rating: 415 V ., 3Ph, 50HZ, 100 kva, 1500 RPM, 0.8 P.F
Type : Brushless, self excited and self regulated
Insulation : Class H
Protection : Screen - protected drip proof with Min.  IP  -23 degree of protection.
RPM : 1500
Voltage Regulation Grade : VG 3
Winding connection : Star with Neutral
Total Distortion factor : Less than 3%
Total Harmonic distortion in output waveform : &lt; 5%
Manual Control Panel incl change over switch and other accessories
The DG set should have integrated acoustic enclosure at the manufacturing state itself. High quality acoustic enclosure must be certified as per CPCB -II norms.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
Exhaust pipe(FOR 100 KVA) having required size incl all fixing iron accessories for discharging generator exhaust as per CPCB -II</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</si>
  <si>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</si>
  <si>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</si>
  <si>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</si>
  <si>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</si>
  <si>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</si>
  <si>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</si>
  <si>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</si>
  <si>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</si>
  <si>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</si>
  <si>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</si>
  <si>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</si>
  <si>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</si>
  <si>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</si>
  <si>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</si>
  <si>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</si>
  <si>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</si>
  <si>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</si>
  <si>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</si>
  <si>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</si>
  <si>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</si>
  <si>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</si>
  <si>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</si>
  <si>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</si>
  <si>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</si>
  <si>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</si>
  <si>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BI01010001010000000000000515BI0100001451</t>
  </si>
  <si>
    <t>BI01010001010000000000000515BI0100001452</t>
  </si>
  <si>
    <t>BI01010001010000000000000515BI0100001453</t>
  </si>
  <si>
    <t>BI01010001010000000000000515BI0100001454</t>
  </si>
  <si>
    <t xml:space="preserve">Supply, delivery at site on foundation, commissioning of 100 KVA,415V, 50HZ, 3ph silent new DG Set, comprising of Engine, alternator, Manual Control Panel, Base frame, Fuel tank, Battery, CPCB - II approved Engine &amp; Acoustic Enclosure having following specifications :- (Jackson/Kirloskar/Dee Power/Ashok layland/Mahindra/Koel Green)
Make :- Cummins / Caterpillar /Greaves /Kirloskar /Koel Green
Engine Type : 4 Stroke Diesel Engine
RPM : 1500
Rated Output :- 45 KVA
Cooling :-  Liquid Cooled
Cylinder : 4 (Four)
Aspiration : Turbo Charged
Type of Governer : Electronic
Overload Capacity Panel  : 10% overload for one hour for every 11 hours continuous running at full load or better.
Engine instrumental Panel : Consisting of starting switch with key, Lube Oil Indicator , water temperature Indicatore , RPM indicator and hour meter.
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Make: Standard /ABB/Emesson/Crompton Greaves/Kirloskar/Koel Green
Rating: 415 V ., 3Ph, 50HZ, 45 kva, 1500 RPM, 0.8 P.F
Type : Brushless, self excited and self regulated
Insulation : Class H
Protection : Screen - protected drip proof with Min.  IP  -23 degree of protection.
RPM : 1500
Voltage Regulation Grade : VG 3
Winding connection : Star with Neutral
Total Distortion factor : Less than 3%
Total Harmonic distortion in output waveform : &lt; 5%
Manual Control Panel incl change over switch and other accessories
The DG set should have integrated acoustic enclosure at the manufacturing state itself. High quality acoustic enclosure must be certified as per CPCB -II norms.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
</t>
  </si>
  <si>
    <t>Exhaust pipe having required size incl all fixing iron accessories for discharging generator exhaust as per CPCB -II</t>
  </si>
  <si>
    <t>Installation, testing &amp; commissioning with full fuel tank and cc foundation of the above D.G. set to satisfactory operation</t>
  </si>
  <si>
    <t>BI01010001010000000000000515BI0100001455</t>
  </si>
  <si>
    <t>BI01010001010000000000000515BI0100001456</t>
  </si>
  <si>
    <t>BI01010001010000000000000515BI0100001457</t>
  </si>
  <si>
    <r>
      <rPr>
        <b/>
        <u val="single"/>
        <sz val="11"/>
        <rFont val="Arial"/>
        <family val="2"/>
      </rPr>
      <t>CCTVs Installation</t>
    </r>
    <r>
      <rPr>
        <sz val="11"/>
        <rFont val="Arial"/>
        <family val="2"/>
      </rPr>
      <t xml:space="preserve">
IP Verifocal Dome Camera with IR cut filter with auto switch, IP66 Vandal Proof Housing.
Max Resolution at 1920 x 1080 @ 25/30fps, Dual Compression Stream(H.264, MJPEG), ONVIF  Compliant Profile S, PROFILE G Compliant.</t>
    </r>
  </si>
  <si>
    <t>No.</t>
  </si>
  <si>
    <t xml:space="preserve">IP Verifocal Bullet Camera with automatic focusing, IP66, IP67 Vandal Proof Housing.
Max Resolution at 1920 x 1080 @ 30fps, WDR, Dual Compression Stream(H.264, MJPEG), ONVIF  PROFILE S,PROFILE G Compliant
</t>
  </si>
  <si>
    <t xml:space="preserve">IP PTZ Camera with 20 x digital zoom, IP66, IP67 Vandal Proof Housing.
Active pixels: 1920 x 1080, WDR, 16x Zoom, Privacy zones, ONVIF  PROFILE S,PROFILE G Compliant
</t>
  </si>
  <si>
    <t xml:space="preserve">Surge Protectors
Reputed make.
</t>
  </si>
  <si>
    <t>Power Supply
Reputed make.</t>
  </si>
  <si>
    <t>Equipment Housing for Switches, Power supply, etc.
main switch,MCBDB,XLPEcable/Copper wire with LED Light,Fan etc,wiring modular type &amp; as perPWD,s specification</t>
  </si>
  <si>
    <t>Power Supply Board with MCB (Make-Legrand/ABB/L&amp;T)
According to load with load balancing.</t>
  </si>
  <si>
    <t xml:space="preserve">UPS For Edge Locations(600 VA) (Make-APC/Libert/Vertex) 
Input voltage range: 180V to 280V, Maintenance-free sealed Lead-Acid battery, 15 minutes Back up on full load, Operating Temperature: 0 deg to 60 deg C.
</t>
  </si>
  <si>
    <t>Edge Industrial switch( MaKe-  Allied telesis/Cisco) 
IEEE 802.3 compliant, Layer 2, Shall have minimum 4 x 10/100Tx and minimum 2x 1000Fx Optical port supporting 1000 Mbps full duplex data, loaded with 1000Fx Single mode SFP, MSA compliant, 2 fiber design, operating environment: -30 deg C to +70 deg C.</t>
  </si>
  <si>
    <t>Normal Edge Switch(Dlink/Allied telesis )
8-Port Gigabit PoE Smart Managed Switch 2 Gigabit SFP Port</t>
  </si>
  <si>
    <t>OFC ( Finolex/Molex )
6F Single Mode ISI Marked Armoured OFC (Digilinks-Schneider or Equivalent)</t>
  </si>
  <si>
    <t>Mtr</t>
  </si>
  <si>
    <t>SC-LC OFC Patch Cord(Dlink/Opti link/Molex)</t>
  </si>
  <si>
    <t>FO Transceiver (Extreme or Dlink/TP Link/Cisco)</t>
  </si>
  <si>
    <t>Network LIU (Dlink/TP Link)
12 Port Loaded LIU with Pigtail and Splice Tray</t>
  </si>
  <si>
    <t>Factory Fitted CAT6 Patch Cord(Dlink/OPTI Link)</t>
  </si>
  <si>
    <t>Cat6 UTP Cable(Finolex/Dlink/OPTP Link)</t>
  </si>
  <si>
    <t>Outdoor Fibre Joint Enclosure Box</t>
  </si>
  <si>
    <t>RJ 45 Connectors (Digilinks-Schneider or Equivalent), 100 per Box</t>
  </si>
  <si>
    <t>Box</t>
  </si>
  <si>
    <t>ISI Marked HDPE Pipe
32 mm/28 mm Dia</t>
  </si>
  <si>
    <t>ISI Marked Conduit Pipe
1.5"Dia Conduit Pipe</t>
  </si>
  <si>
    <t>3 Core 1.5 sq mm FR Copper Armoured Power Cable (Finolex/Havells/Gloster)</t>
  </si>
  <si>
    <t>2 Core 1.5 sq mm Unarmoured Copper  Power Cable (Finolex/Havells/Gloster))</t>
  </si>
  <si>
    <t>GI Stay Wire</t>
  </si>
  <si>
    <t>Servers for VMS( DELL/HP )
Intel XEON E5-2609 v3 (6 core, 15MB Cache per processor), 32 GB RAM , 4x300 GB SAS,  Integrated RAID (0,1,5,10)  Gigabit Ethernet, Redundant Power supply, 3 Years onsite Warranty, Windows 2008 R2 or Windows 2012 or latest server edition OS from Microsoft or Ubuntu 14.04 LTS Operating system to be pre-installed as per quoted software requirement, along with DBMS software (MySQL /PostgreSQL/ MsSQL/Oracle)</t>
  </si>
  <si>
    <t>Unified Storage 32TB Usable capacity (Dell/HP  or equivalent)</t>
  </si>
  <si>
    <t>Network Video Recorder (16 port)</t>
  </si>
  <si>
    <t>Surveillance Hard Disk(4 TB)</t>
  </si>
  <si>
    <t xml:space="preserve">19U Network Rack with All Accessories
Valrack/President </t>
  </si>
  <si>
    <t>4-Port USB KVM Switch
 Delink TP Link</t>
  </si>
  <si>
    <t>Core Switch ( Allied/Cisco /Telesis)
24 x 10/100/1000BASE-T (RJ-45) Ports, 4 x 10GBASE-X SFP+ Ports</t>
  </si>
  <si>
    <t>49" LED Monitor 
Dell/Samsung/LG</t>
  </si>
  <si>
    <t>22" LED Monitor
Dell/Samsung/LG</t>
  </si>
  <si>
    <t>Client Workstation
Dell/ HP</t>
  </si>
  <si>
    <t>VMS Software (incl DBMS software)for installations &amp;Camera License 
Videonetics/Mile stone</t>
  </si>
  <si>
    <t>VMS Software Server License
Videonetics/Mile stone.</t>
  </si>
  <si>
    <t>Uninterrupted Power Supply (6KVA) with 1hr Battery Backup with required nos. of battery
IGBT Rectifier, Load crest factor : 3:1(comply with IEC 62040-3), Rated Power: 6KVA /4.8KW ( APC/ Vertiv )</t>
  </si>
  <si>
    <t>OFC Laying</t>
  </si>
  <si>
    <t>Cat6 UTP Cable Laying</t>
  </si>
  <si>
    <t>Pipe Laying</t>
  </si>
  <si>
    <t>Camera Fixing</t>
  </si>
  <si>
    <t>Rack Installation</t>
  </si>
  <si>
    <t>Power Cable Laying
3x1.5 Sq mm Copper pvc cable and according to load capacity as per I.E.Rules.</t>
  </si>
  <si>
    <t>Electrical Job Charges</t>
  </si>
  <si>
    <t>UPS Installation</t>
  </si>
  <si>
    <t>AC Installation</t>
  </si>
  <si>
    <t>Job</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</si>
  <si>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</si>
  <si>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</si>
  <si>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</si>
  <si>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</si>
  <si>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</si>
  <si>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</si>
  <si>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</si>
  <si>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</si>
  <si>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</si>
  <si>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</si>
  <si>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</si>
  <si>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</si>
  <si>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</si>
  <si>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</si>
  <si>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</si>
  <si>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</si>
  <si>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</si>
  <si>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</si>
  <si>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</si>
  <si>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</si>
  <si>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</si>
  <si>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</si>
  <si>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BI01010001010000000000000515BI0100001480</t>
  </si>
  <si>
    <t>BI01010001010000000000000515BI0100001481</t>
  </si>
  <si>
    <t>BI01010001010000000000000515BI0100001482</t>
  </si>
  <si>
    <t>BI01010001010000000000000515BI0100001483</t>
  </si>
  <si>
    <t>BI01010001010000000000000515BI0100001484</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</si>
  <si>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</si>
  <si>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</si>
  <si>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</si>
  <si>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</si>
  <si>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</si>
  <si>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</si>
  <si>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</si>
  <si>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</si>
  <si>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</si>
  <si>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</si>
  <si>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BI01010001010000000000000515BI0100001495</t>
  </si>
  <si>
    <t>BI01010001010000000000000515BI0100001496</t>
  </si>
  <si>
    <t>BI01010001010000000000000515BI0100001497</t>
  </si>
  <si>
    <t>BI01010001010000000000000515BI0100001498</t>
  </si>
  <si>
    <t>BI01010001010000000000000515BI0100001499</t>
  </si>
  <si>
    <t>BI01010001010000000000000515BI0100001500</t>
  </si>
  <si>
    <t>BI01010001010000000000000515BI0100001501</t>
  </si>
  <si>
    <t>BI01010001010000000000000515BI0100001502</t>
  </si>
  <si>
    <t>BI01010001010000000000000515BI0100001503</t>
  </si>
  <si>
    <t>BI01010001010000000000000515BI0100001504</t>
  </si>
  <si>
    <t>BI01010001010000000000000515BI0100001505</t>
  </si>
  <si>
    <t>BI01010001010000000000000515BI0100001506</t>
  </si>
  <si>
    <t>BI01010001010000000000000515BI0100001507</t>
  </si>
  <si>
    <t>BI01010001010000000000000515BI0100001508</t>
  </si>
  <si>
    <t>BI01010001010000000000000515BI0100001509</t>
  </si>
  <si>
    <t>BI01010001010000000000000515BI0100001510</t>
  </si>
  <si>
    <t>BI01010001010000000000000515BI0100001511</t>
  </si>
  <si>
    <t>BI01010001010000000000000515BI0100001512</t>
  </si>
  <si>
    <t>BI01010001010000000000000515BI0100001513</t>
  </si>
  <si>
    <t>BI01010001010000000000000515BI0100001514</t>
  </si>
  <si>
    <t>BI01010001010000000000000515BI0100001515</t>
  </si>
  <si>
    <t>BI01010001010000000000000515BI0100001516</t>
  </si>
  <si>
    <t>BI01010001010000000000000515BI0100001517</t>
  </si>
  <si>
    <t>BI01010001010000000000000515BI0100001518</t>
  </si>
  <si>
    <t>BI01010001010000000000000515BI0100001519</t>
  </si>
  <si>
    <r>
      <rPr>
        <b/>
        <u val="single"/>
        <sz val="11"/>
        <rFont val="Arial"/>
        <family val="2"/>
      </rPr>
      <t>LAN and Intercom Installation</t>
    </r>
    <r>
      <rPr>
        <sz val="11"/>
        <rFont val="Arial"/>
        <family val="2"/>
      </rPr>
      <t xml:space="preserve">
Supply, fixing, testing and commissioning of Krone type telephone tag box of following rating covered with acrylic sheet on wall.
100 pair</t>
    </r>
  </si>
  <si>
    <t>Supply, fixing, testing and commissioning of Krone type telephone tag box of following rating covered with acrylic sheet on wall.
50 Pair</t>
  </si>
  <si>
    <t>Supply &amp; laying of 50 pair Telephone cables (0.5 mm dia) PVC sheathed armoured copper telephone cable through prelaid flexible PVC conduit (ISI marked on conduit surface) including termination and all other accessaries etc. as required to be completed in all respect.</t>
  </si>
  <si>
    <t>R.Mt</t>
  </si>
  <si>
    <t>Supply &amp; wiring of telephone points with 0.5mm dia 2-pair tinned copper conductor PVC insulated Telephone cable in prelaid flexible PVC conduit (ISI marked on conduit surface) from telephone outlet / tag box to tag box telephone junction box complete with interconnection and all other accessaries etc. as required.</t>
  </si>
  <si>
    <t xml:space="preserve">Supply, fixing, testing and commissioning of modular type RJ-11 shuttered Telephone socket double lines including M.S. box with front plate recessed in wall or partition interconnection and making good the damages. </t>
  </si>
  <si>
    <t>Nos.</t>
  </si>
  <si>
    <t>Supply &amp; laying of jelly flooded, aluminium foil and aluminium wire braided polyethylene foam insulated overall PVC sheathed Co-axial cable (RG 11/CAT6) in pre-laid rigid PVC conduit (ISI marked on conduit surface) from television outlet to junction box complete with interconnection and all other accessories etc. as required.
WIRING : CAT6/CAT5E TELEVISION CABLE</t>
  </si>
  <si>
    <t>Supplying &amp; Fixing GI Modular Switch Board of  the following sizes complete with top cover plate flushed in wall for housing the board after cutting the brick wall incl. making earthing attachment, painting and mending good damages to building works(pwd 2014,E-17,2a)
2 Module</t>
  </si>
  <si>
    <t>Supplying  armoured 2 pair telephone cable</t>
  </si>
  <si>
    <t>Laying of cable as below, on existing Cable Tray and binding with suitable size GI wire.(pwd 2014,F-3,6i)
 Up to 50 sqmm
Termination telephone cable</t>
  </si>
  <si>
    <t xml:space="preserve"> supply RJ 11 modular socket with front plate</t>
  </si>
  <si>
    <t xml:space="preserve"> supply RJ 11 modular socket</t>
  </si>
  <si>
    <t xml:space="preserve"> supply RJ 45 modular socket</t>
  </si>
  <si>
    <t>Supplying and fixing polythene pipe complete with fittings as necy. under ceiling/beam, bound with 22 SWG GI binding wire incl. supplying and drawing 1x18 SWG GI Wire as fish wire inside the pipes and fittings and providing 50 mm dia disc of MS sheet (20 SWG) having colour paint at one face fastened at the load point end of the polythene pipe with fish wire (synchronizing with roof/beam casting work of building construction
25mm dia 3mm thick Polythene Pipe</t>
  </si>
  <si>
    <t xml:space="preserve">Cutting channel of 43 mm x 43 mm size on masonry wall incl S&amp;F heavy gauge polythene pipe dia as stated below, by means of iron hooks and supplying and drawing 18 SWG GI Wire as  fish wire incl. mending good damages to building works
25 mm dia 3 mm thick polythene pipe with 1x14 SWG GI earth continuity wire </t>
  </si>
  <si>
    <t xml:space="preserve">Supplying and fixing PVC casing-capping   on wall or ceiling, incl. necy. PVC fittings etc. and mending good damages to building works(pwd 2014,E-13,10b)
25x10mm Size </t>
  </si>
  <si>
    <t xml:space="preserve">Supplying &amp; Fixing sheet metal inspection box (16 SWG) of the following sizes flushed in wall by housing the same after cutting brick wall incl. making earthing  attachment, painting and mending good damages to building works(pwd 2014,E-4,11a)
100 mm x 100 mm x 65 mm </t>
  </si>
  <si>
    <t>Laying of one No. cable upto 35 sqmm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2014,f-2,1a)</t>
  </si>
  <si>
    <t>supplying and installation of 10 pair krone box</t>
  </si>
  <si>
    <t>Laying of one cable upto 150 sqmm through existing covered masonry trench incl. taking out RC covers, setting them in order, mending good the damages filling the trench with fine dry sand incl. supplying sand(pwd 2014,f-3,4a)</t>
  </si>
  <si>
    <t>Telephone set</t>
  </si>
  <si>
    <t xml:space="preserve">8 Port GigabitEthernet Layer 2 Switch with Fiber Optic ports  : CISCO, Dlink, Juniper or equivalent
</t>
  </si>
  <si>
    <t xml:space="preserve">24 Port GigabitEthernet Layer 2 Switch with Fiber Optic ports : CISCO, Dlink, Juniper or equivalent
</t>
  </si>
  <si>
    <t xml:space="preserve">48 Port GigabitEthernet Layer 2 Switch  with Fiber Optic ports : CISCO, Dlink, Juniper or equivalent
</t>
  </si>
  <si>
    <t>8 Port Hub repeater - Dlink, Netgear or equivalent</t>
  </si>
  <si>
    <t>24 Port GigabitEthernet managed Switch with Fiber Optic ports : CISCO, Dlink, Juniper ,zyxel or equivalent</t>
  </si>
  <si>
    <t>Cisco, Fortinet or Juniper Firewall with 8 copper Gigabit Ethernet data ports, 1 copper Gigabit Ethernet management port, 1 AC power supply, Active/Active High Availability, 2 security contexts, 3DES/AES license</t>
  </si>
  <si>
    <t>Jack Pannel 24 Port : Dlink/Molex or equivalent.</t>
  </si>
  <si>
    <t>12 U Rack : Valrack/APW or equivalent</t>
  </si>
  <si>
    <t>22 U Rack : Valrack/APW or equivalent</t>
  </si>
  <si>
    <t>6 U Rack : Valrack/APW or equivalent</t>
  </si>
  <si>
    <t>1 mtr CAT 6 Patch cord  : Dlink/Molex or equivalent</t>
  </si>
  <si>
    <t>UPS 1.1 KVA -Microtech or equivalent</t>
  </si>
  <si>
    <t>Optical Fiber Single mode 6 Core Armoured</t>
  </si>
  <si>
    <t>Fiber Optic Patch Cable - Single mode Duplex 50/125 - LC/LC - 5 m</t>
  </si>
  <si>
    <t>Fiber Optic Patch Cable - Single mode Duplex 50/125 - LC/LC - 10 m</t>
  </si>
  <si>
    <t>Transceivers (SFP) LC 1Gig LC</t>
  </si>
  <si>
    <t>LIU (Fiber Panel) 48 port</t>
  </si>
  <si>
    <t>LIU (Fiber Panel) 6 port</t>
  </si>
  <si>
    <t>LC Fiber Optic Pigtail</t>
  </si>
  <si>
    <t xml:space="preserve">EPABX Box  </t>
  </si>
  <si>
    <t>Rack fixing charge</t>
  </si>
  <si>
    <t>Termination cat6</t>
  </si>
  <si>
    <t>SITC ofAnalog Addressable  type optical Smoke  detector with mounting based and all other required accessories      ( Make: Honeywell/Apollo/Bosch/cooper)</t>
  </si>
  <si>
    <t>SITCAnalog Addressable of Hooter cum sounder with all accessories. Electronic hooter cum sounder with mounted base and light indicator       ( Make: Honeywell/Apollo/Bosch/cooper)</t>
  </si>
  <si>
    <t xml:space="preserve">SITC of Analog Addressable Manual call Point with all accessories  an integrallyMounted addressable module with all other required accessories                                                                                                                       
( Make: Honeywell/Apollo/Bosch/cooper)
</t>
  </si>
  <si>
    <t xml:space="preserve">  Supply &amp; drawing of 2c x 1.5 sq. Mm twisted copper FR, Shielded cable fix on the conceal (Make: Finnolex  /Havells)                    </t>
  </si>
  <si>
    <t>Mtrs</t>
  </si>
  <si>
    <t>Supply, and fixing of PVC conduits in following sizes including cost of junction boxes,bends,elbows  sockets,tees etc.(Make Precision)</t>
  </si>
  <si>
    <t>SITC of Response Indicator for all detectors located above false Ceiling                                                                       ( Reputed make)</t>
  </si>
  <si>
    <t>BI01010001010000000000000515BI0100001520</t>
  </si>
  <si>
    <t>BI01010001010000000000000515BI0100001521</t>
  </si>
  <si>
    <t>BI01010001010000000000000515BI0100001522</t>
  </si>
  <si>
    <t>BI01010001010000000000000515BI0100001523</t>
  </si>
  <si>
    <t>BI01010001010000000000000515BI0100001524</t>
  </si>
  <si>
    <t>BI01010001010000000000000515BI0100001525</t>
  </si>
  <si>
    <t>BI01010001010000000000000515BI0100001526</t>
  </si>
  <si>
    <t>BI01010001010000000000000515BI0100001527</t>
  </si>
  <si>
    <t>BI01010001010000000000000515BI0100001528</t>
  </si>
  <si>
    <t>BI01010001010000000000000515BI0100001529</t>
  </si>
  <si>
    <t>BI01010001010000000000000515BI0100001530</t>
  </si>
  <si>
    <t>BI01010001010000000000000515BI0100001531</t>
  </si>
  <si>
    <t>BI01010001010000000000000515BI0100001532</t>
  </si>
  <si>
    <t>BI01010001010000000000000515BI0100001533</t>
  </si>
  <si>
    <t>BI01010001010000000000000515BI0100001534</t>
  </si>
  <si>
    <t>BI01010001010000000000000515BI0100001535</t>
  </si>
  <si>
    <t>BI01010001010000000000000515BI0100001536</t>
  </si>
  <si>
    <t>BI01010001010000000000000515BI0100001537</t>
  </si>
  <si>
    <t>BI01010001010000000000000515BI0100001538</t>
  </si>
  <si>
    <t>BI01010001010000000000000515BI0100001539</t>
  </si>
  <si>
    <t>BI01010001010000000000000515BI0100001540</t>
  </si>
  <si>
    <t>BI01010001010000000000000515BI0100001541</t>
  </si>
  <si>
    <t>BI01010001010000000000000515BI0100001542</t>
  </si>
  <si>
    <t>BI01010001010000000000000515BI0100001543</t>
  </si>
  <si>
    <t>BI01010001010000000000000515BI0100001544</t>
  </si>
  <si>
    <t>BI01010001010000000000000515BI0100001545</t>
  </si>
  <si>
    <t>BI01010001010000000000000515BI0100001546</t>
  </si>
  <si>
    <t>BI01010001010000000000000515BI0100001547</t>
  </si>
  <si>
    <t>BI01010001010000000000000515BI0100001548</t>
  </si>
  <si>
    <t>BI01010001010000000000000515BI0100001549</t>
  </si>
  <si>
    <t>BI01010001010000000000000515BI0100001550</t>
  </si>
  <si>
    <t>BI01010001010000000000000515BI0100001551</t>
  </si>
  <si>
    <t>(c) Anti termite treatment to the top surface of the consolidated earth within plinth walls with chemical emulsion by admixing chloropyrofos emulsifiable concentrates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</si>
  <si>
    <t>Cast in Situ Cement Concrete M 20 Kerb with Channel Construction of cement concrete kerb with channel with top and bottom width 115 and 165 mm respectively, 250 mm high in M 20 grade PCC on M10 grade foundation 150 mm thick, kerb channel 300 mm wide, 50 mm thick in PCC M20 grade, sloped towards the kerb, kerb stone with channel laid with kerb laying machine, foundation concrete laid manually, all complete as per clause 409 of Specifications for Road &amp; Bridge Works of MoRT&amp;H (5th Revision). (The rate is inclusive of cost of all materials, labour, hire and usage charges of machinery and all incidental charges in this connection.) 
A) Using Concrete Mixer</t>
  </si>
  <si>
    <r>
      <t>Supply &amp; fixing 415 volt 32 A TPN switch in S.S. enclosure with HRC fuses onLS &amp; NL to be fixed on angle frame on wall including earthing attachment.</t>
    </r>
    <r>
      <rPr>
        <sz val="11"/>
        <color indexed="8"/>
        <rFont val="Arial"/>
        <family val="2"/>
      </rPr>
      <t>(LT/Seimens) (Pump)</t>
    </r>
  </si>
  <si>
    <r>
      <t xml:space="preserve">Supply &amp; Fixing FP enclosure (Legrand) concealed in wall &amp; mending good the damages to original finish incl. earthing attachment comprising with the following:
a) 32 DP MCB Isolator (Legrand) - 1 nos                             b) 6-16 A SP MCB - 2 nos </t>
    </r>
    <r>
      <rPr>
        <sz val="11"/>
        <color indexed="8"/>
        <rFont val="Arial"/>
        <family val="2"/>
      </rPr>
      <t xml:space="preserve"> (Roof light &amp; Stair light)
</t>
    </r>
  </si>
  <si>
    <r>
      <t xml:space="preserve">Distn. wiring in 3 x 1.5 sqmm single core stranded 'FR' PVC insulated &amp; unsheathed single core stranded copper wire Gloster/Finolex/ 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t>
    </r>
    <r>
      <rPr>
        <sz val="11"/>
        <color indexed="8"/>
        <rFont val="Arial"/>
        <family val="2"/>
      </rPr>
      <t>a) Ave run 8 mtr</t>
    </r>
  </si>
  <si>
    <r>
      <t xml:space="preserve">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t>
    </r>
    <r>
      <rPr>
        <sz val="11"/>
        <color indexed="8"/>
        <rFont val="Arial"/>
        <family val="2"/>
      </rPr>
      <t xml:space="preserve"> (on board)</t>
    </r>
  </si>
  <si>
    <r>
      <t xml:space="preserve">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t>
    </r>
    <r>
      <rPr>
        <sz val="11"/>
        <color indexed="8"/>
        <rFont val="Arial"/>
        <family val="2"/>
      </rPr>
      <t xml:space="preserve"> average 4.5 mtr</t>
    </r>
  </si>
  <si>
    <r>
      <rPr>
        <b/>
        <u val="single"/>
        <sz val="11"/>
        <rFont val="Arial"/>
        <family val="2"/>
      </rPr>
      <t xml:space="preserve">Fire Alarm System </t>
    </r>
    <r>
      <rPr>
        <sz val="11"/>
        <rFont val="Arial"/>
        <family val="2"/>
      </rPr>
      <t xml:space="preserve">
SITC of Analog Addressable  1 Loop Main Fire Alarm Control Panel with LCD Display along with  Battery, Battery Charger  all accessories.  with 100 character Backlight LCD display,lamp test feature complete with integral power and battery charger, potential free contacts for both fire and fault  and all  accessories   ( Make: Honeywell/Apollo/Bosch/cooper)
 ( Make: GST )
</t>
    </r>
  </si>
  <si>
    <t xml:space="preserve">Tender Inviting Authority: The Additional Chief Engineer, W.B.P.H&amp;.I.D.Corpn. Ltd. </t>
  </si>
  <si>
    <t>Name of Work:  Additional construction works for the District Police Administrative Building Police Lines and residential accommodation for Police Personnel in Jhargram district (2nd Phase) – 16 unit L.S.&amp;U.S. Quarter each, 8 unit Inspector Quarter, Road (balance) &amp; boundary wall, compound drainage system and other ancillary works.</t>
  </si>
  <si>
    <t>Contract No:  WBPHIDCL/Addl.CE/NIT- 142(e)/2018-2019  (2nd Call) For Sl. No.1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</si>
</sst>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 numFmtId="188" formatCode="#,##0.00;[Red]#,##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2"/>
      <color indexed="8"/>
      <name val="Arial"/>
      <family val="2"/>
    </font>
    <font>
      <sz val="10.8"/>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0"/>
      <color rgb="FF000000"/>
      <name val="Courier New"/>
      <family val="3"/>
    </font>
    <font>
      <sz val="12"/>
      <color theme="1"/>
      <name val="Arial"/>
      <family val="2"/>
    </font>
    <font>
      <sz val="10.8"/>
      <color theme="1"/>
      <name val="Arial"/>
      <family val="2"/>
    </font>
    <font>
      <sz val="11"/>
      <color rgb="FF000000"/>
      <name val="Arial"/>
      <family val="2"/>
    </font>
    <font>
      <b/>
      <u val="single"/>
      <sz val="16"/>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right style="thin"/>
      <top/>
      <bottom/>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7" fontId="0"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0">
    <xf numFmtId="0" fontId="0" fillId="0" borderId="0" xfId="0" applyFont="1" applyAlignment="1">
      <alignment/>
    </xf>
    <xf numFmtId="0" fontId="3" fillId="0" borderId="0" xfId="60" applyNumberFormat="1" applyFont="1" applyFill="1" applyBorder="1" applyAlignment="1">
      <alignment vertical="center"/>
      <protection/>
    </xf>
    <xf numFmtId="0" fontId="66" fillId="0" borderId="0" xfId="60" applyNumberFormat="1" applyFont="1" applyFill="1" applyBorder="1" applyAlignment="1" applyProtection="1">
      <alignment vertical="center"/>
      <protection locked="0"/>
    </xf>
    <xf numFmtId="0" fontId="66" fillId="0" borderId="0" xfId="60" applyNumberFormat="1" applyFont="1" applyFill="1" applyBorder="1" applyAlignment="1">
      <alignment vertical="center"/>
      <protection/>
    </xf>
    <xf numFmtId="0" fontId="2" fillId="0" borderId="0" xfId="60" applyNumberFormat="1" applyFont="1" applyFill="1" applyBorder="1" applyAlignment="1">
      <alignment vertical="center"/>
      <protection/>
    </xf>
    <xf numFmtId="0" fontId="4" fillId="0" borderId="0" xfId="60" applyNumberFormat="1" applyFont="1" applyFill="1" applyBorder="1" applyAlignment="1">
      <alignment horizontal="left"/>
      <protection/>
    </xf>
    <xf numFmtId="0" fontId="67" fillId="0" borderId="0" xfId="60" applyNumberFormat="1" applyFont="1" applyFill="1" applyBorder="1" applyAlignment="1">
      <alignment horizontal="left"/>
      <protection/>
    </xf>
    <xf numFmtId="0" fontId="3" fillId="0" borderId="0" xfId="60" applyNumberFormat="1" applyFont="1" applyFill="1" applyAlignment="1" applyProtection="1">
      <alignment vertical="center"/>
      <protection locked="0"/>
    </xf>
    <xf numFmtId="0" fontId="66" fillId="0" borderId="0" xfId="60" applyNumberFormat="1" applyFont="1" applyFill="1" applyAlignment="1" applyProtection="1">
      <alignment vertical="center"/>
      <protection locked="0"/>
    </xf>
    <xf numFmtId="0" fontId="3" fillId="0" borderId="0" xfId="60" applyNumberFormat="1" applyFont="1" applyFill="1" applyAlignment="1">
      <alignment vertical="center"/>
      <protection/>
    </xf>
    <xf numFmtId="0" fontId="66" fillId="0" borderId="0" xfId="60" applyNumberFormat="1" applyFont="1" applyFill="1" applyAlignment="1">
      <alignment vertical="center"/>
      <protection/>
    </xf>
    <xf numFmtId="0" fontId="2" fillId="0" borderId="10" xfId="60" applyNumberFormat="1" applyFont="1" applyFill="1" applyBorder="1" applyAlignment="1">
      <alignment horizontal="center" vertical="top" wrapText="1"/>
      <protection/>
    </xf>
    <xf numFmtId="0" fontId="3" fillId="0" borderId="0" xfId="60" applyNumberFormat="1" applyFont="1" applyFill="1">
      <alignment/>
      <protection/>
    </xf>
    <xf numFmtId="0" fontId="66" fillId="0" borderId="0" xfId="60" applyNumberFormat="1" applyFont="1" applyFill="1">
      <alignment/>
      <protection/>
    </xf>
    <xf numFmtId="0" fontId="2" fillId="0" borderId="11" xfId="60" applyNumberFormat="1" applyFont="1" applyFill="1" applyBorder="1" applyAlignment="1">
      <alignment horizontal="center" vertical="top" wrapText="1"/>
      <protection/>
    </xf>
    <xf numFmtId="0" fontId="3" fillId="0" borderId="11" xfId="60" applyNumberFormat="1" applyFont="1" applyFill="1" applyBorder="1" applyAlignment="1">
      <alignment horizontal="left" vertical="top"/>
      <protection/>
    </xf>
    <xf numFmtId="0" fontId="2" fillId="0" borderId="11" xfId="60" applyNumberFormat="1" applyFont="1" applyFill="1" applyBorder="1" applyAlignment="1" applyProtection="1">
      <alignment horizontal="right" vertical="top"/>
      <protection/>
    </xf>
    <xf numFmtId="0" fontId="3" fillId="0" borderId="11" xfId="60" applyNumberFormat="1" applyFont="1" applyFill="1" applyBorder="1" applyAlignment="1">
      <alignment vertical="top"/>
      <protection/>
    </xf>
    <xf numFmtId="0" fontId="2" fillId="0" borderId="11" xfId="60" applyNumberFormat="1" applyFont="1" applyFill="1" applyBorder="1" applyAlignment="1" applyProtection="1">
      <alignment horizontal="left" vertical="top"/>
      <protection locked="0"/>
    </xf>
    <xf numFmtId="0" fontId="3" fillId="0" borderId="11" xfId="60" applyNumberFormat="1" applyFont="1" applyFill="1" applyBorder="1" applyAlignment="1" applyProtection="1">
      <alignment vertical="top"/>
      <protection/>
    </xf>
    <xf numFmtId="0" fontId="2" fillId="0" borderId="12" xfId="60" applyNumberFormat="1" applyFont="1" applyFill="1" applyBorder="1" applyAlignment="1" applyProtection="1">
      <alignment horizontal="right" vertical="top"/>
      <protection locked="0"/>
    </xf>
    <xf numFmtId="0" fontId="3" fillId="0" borderId="0" xfId="60" applyNumberFormat="1" applyFont="1" applyFill="1" applyAlignment="1">
      <alignment vertical="top"/>
      <protection/>
    </xf>
    <xf numFmtId="0" fontId="66" fillId="0" borderId="0" xfId="60" applyNumberFormat="1" applyFont="1" applyFill="1" applyAlignment="1">
      <alignment vertical="top"/>
      <protection/>
    </xf>
    <xf numFmtId="0" fontId="2" fillId="0" borderId="11" xfId="60" applyNumberFormat="1" applyFont="1" applyFill="1" applyBorder="1" applyAlignment="1" applyProtection="1">
      <alignment horizontal="right" vertical="top"/>
      <protection locked="0"/>
    </xf>
    <xf numFmtId="0" fontId="68" fillId="0" borderId="13" xfId="60" applyNumberFormat="1" applyFont="1" applyFill="1" applyBorder="1" applyAlignment="1" applyProtection="1">
      <alignment vertical="top"/>
      <protection/>
    </xf>
    <xf numFmtId="0" fontId="3" fillId="0" borderId="10" xfId="60" applyNumberFormat="1" applyFont="1" applyFill="1" applyBorder="1" applyAlignment="1" applyProtection="1">
      <alignment vertical="top"/>
      <protection/>
    </xf>
    <xf numFmtId="0" fontId="3" fillId="0" borderId="0" xfId="60" applyNumberFormat="1" applyFont="1" applyFill="1" applyAlignment="1" applyProtection="1">
      <alignment vertical="top"/>
      <protection/>
    </xf>
    <xf numFmtId="0" fontId="66" fillId="0" borderId="0" xfId="60" applyNumberFormat="1" applyFont="1" applyFill="1" applyAlignment="1" applyProtection="1">
      <alignment vertical="top"/>
      <protection/>
    </xf>
    <xf numFmtId="0" fontId="0" fillId="0" borderId="0" xfId="60" applyNumberFormat="1" applyFill="1">
      <alignment/>
      <protection/>
    </xf>
    <xf numFmtId="0" fontId="69" fillId="0" borderId="0" xfId="60" applyNumberFormat="1" applyFont="1" applyFill="1">
      <alignment/>
      <protection/>
    </xf>
    <xf numFmtId="0" fontId="70" fillId="0" borderId="0" xfId="65" applyNumberFormat="1" applyFont="1" applyFill="1" applyBorder="1" applyAlignment="1" applyProtection="1">
      <alignment horizontal="center" vertical="center"/>
      <protection/>
    </xf>
    <xf numFmtId="0" fontId="2" fillId="0" borderId="14" xfId="65" applyNumberFormat="1" applyFont="1" applyFill="1" applyBorder="1" applyAlignment="1" applyProtection="1">
      <alignment horizontal="left" vertical="top" wrapText="1"/>
      <protection/>
    </xf>
    <xf numFmtId="0" fontId="2" fillId="0" borderId="13" xfId="65" applyNumberFormat="1" applyFont="1" applyFill="1" applyBorder="1" applyAlignment="1">
      <alignment horizontal="center" vertical="top" wrapText="1"/>
      <protection/>
    </xf>
    <xf numFmtId="0" fontId="71" fillId="0" borderId="10" xfId="65" applyNumberFormat="1" applyFont="1" applyFill="1" applyBorder="1" applyAlignment="1">
      <alignment vertical="top" wrapText="1"/>
      <protection/>
    </xf>
    <xf numFmtId="0" fontId="3" fillId="0" borderId="11" xfId="65" applyNumberFormat="1" applyFont="1" applyFill="1" applyBorder="1" applyAlignment="1">
      <alignment horizontal="center" vertical="top"/>
      <protection/>
    </xf>
    <xf numFmtId="0" fontId="2" fillId="0" borderId="11" xfId="65" applyNumberFormat="1" applyFont="1" applyFill="1" applyBorder="1" applyAlignment="1">
      <alignment vertical="top" wrapText="1"/>
      <protection/>
    </xf>
    <xf numFmtId="180" fontId="3" fillId="0" borderId="11" xfId="65" applyNumberFormat="1" applyFont="1" applyFill="1" applyBorder="1" applyAlignment="1">
      <alignment vertical="top"/>
      <protection/>
    </xf>
    <xf numFmtId="0" fontId="3" fillId="0" borderId="11" xfId="65" applyNumberFormat="1" applyFont="1" applyFill="1" applyBorder="1" applyAlignment="1">
      <alignment vertical="top"/>
      <protection/>
    </xf>
    <xf numFmtId="0" fontId="2" fillId="0" borderId="15" xfId="60" applyNumberFormat="1" applyFont="1" applyFill="1" applyBorder="1" applyAlignment="1" applyProtection="1">
      <alignment horizontal="center" vertical="top" wrapText="1"/>
      <protection locked="0"/>
    </xf>
    <xf numFmtId="0" fontId="2" fillId="0" borderId="11" xfId="60" applyNumberFormat="1" applyFont="1" applyFill="1" applyBorder="1" applyAlignment="1" applyProtection="1">
      <alignment horizontal="center" vertical="top" wrapText="1"/>
      <protection locked="0"/>
    </xf>
    <xf numFmtId="0" fontId="2" fillId="0" borderId="16" xfId="65" applyNumberFormat="1" applyFont="1" applyFill="1" applyBorder="1" applyAlignment="1">
      <alignment horizontal="right" vertical="top"/>
      <protection/>
    </xf>
    <xf numFmtId="180" fontId="2" fillId="0" borderId="16" xfId="65" applyNumberFormat="1" applyFont="1" applyFill="1" applyBorder="1" applyAlignment="1">
      <alignment horizontal="right" vertical="top"/>
      <protection/>
    </xf>
    <xf numFmtId="0" fontId="3" fillId="0" borderId="11" xfId="65" applyNumberFormat="1" applyFont="1" applyFill="1" applyBorder="1" applyAlignment="1">
      <alignment vertical="top" wrapText="1"/>
      <protection/>
    </xf>
    <xf numFmtId="0" fontId="2" fillId="0" borderId="10" xfId="60" applyNumberFormat="1" applyFont="1" applyFill="1" applyBorder="1" applyAlignment="1" applyProtection="1">
      <alignment horizontal="center" vertical="top" wrapText="1"/>
      <protection locked="0"/>
    </xf>
    <xf numFmtId="0" fontId="2" fillId="33" borderId="11" xfId="60" applyNumberFormat="1" applyFont="1" applyFill="1" applyBorder="1" applyAlignment="1" applyProtection="1">
      <alignment horizontal="right" vertical="top"/>
      <protection locked="0"/>
    </xf>
    <xf numFmtId="0" fontId="2" fillId="0" borderId="11" xfId="65" applyNumberFormat="1" applyFont="1" applyFill="1" applyBorder="1" applyAlignment="1">
      <alignment horizontal="left" vertical="top"/>
      <protection/>
    </xf>
    <xf numFmtId="0" fontId="2" fillId="0" borderId="14" xfId="65" applyNumberFormat="1" applyFont="1" applyFill="1" applyBorder="1" applyAlignment="1">
      <alignment horizontal="left" vertical="top"/>
      <protection/>
    </xf>
    <xf numFmtId="0" fontId="3" fillId="0" borderId="13" xfId="65" applyNumberFormat="1" applyFont="1" applyFill="1" applyBorder="1" applyAlignment="1">
      <alignment vertical="top"/>
      <protection/>
    </xf>
    <xf numFmtId="0" fontId="3" fillId="0" borderId="17" xfId="65" applyNumberFormat="1" applyFont="1" applyFill="1" applyBorder="1" applyAlignment="1">
      <alignment vertical="top"/>
      <protection/>
    </xf>
    <xf numFmtId="0" fontId="6" fillId="0" borderId="18" xfId="65" applyNumberFormat="1" applyFont="1" applyFill="1" applyBorder="1" applyAlignment="1">
      <alignment vertical="top"/>
      <protection/>
    </xf>
    <xf numFmtId="0" fontId="3" fillId="0" borderId="18" xfId="65" applyNumberFormat="1" applyFont="1" applyFill="1" applyBorder="1" applyAlignment="1">
      <alignment vertical="top"/>
      <protection/>
    </xf>
    <xf numFmtId="0" fontId="2" fillId="0" borderId="18" xfId="65" applyNumberFormat="1" applyFont="1" applyFill="1" applyBorder="1" applyAlignment="1">
      <alignment horizontal="left" vertical="top"/>
      <protection/>
    </xf>
    <xf numFmtId="0" fontId="14" fillId="0" borderId="10" xfId="65" applyNumberFormat="1" applyFont="1" applyFill="1" applyBorder="1" applyAlignment="1" applyProtection="1">
      <alignment vertical="center" wrapText="1"/>
      <protection locked="0"/>
    </xf>
    <xf numFmtId="0" fontId="72" fillId="33" borderId="10" xfId="65" applyNumberFormat="1" applyFont="1" applyFill="1" applyBorder="1" applyAlignment="1" applyProtection="1">
      <alignment vertical="center" wrapText="1"/>
      <protection locked="0"/>
    </xf>
    <xf numFmtId="183" fontId="73" fillId="33" borderId="10" xfId="70" applyNumberFormat="1" applyFont="1" applyFill="1" applyBorder="1" applyAlignment="1" applyProtection="1">
      <alignment horizontal="center" vertical="center"/>
      <protection locked="0"/>
    </xf>
    <xf numFmtId="0" fontId="68" fillId="0" borderId="10" xfId="65" applyNumberFormat="1" applyFont="1" applyFill="1" applyBorder="1" applyAlignment="1">
      <alignment vertical="top"/>
      <protection/>
    </xf>
    <xf numFmtId="0" fontId="13" fillId="0" borderId="10" xfId="65"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5" applyNumberFormat="1" applyFont="1" applyFill="1" applyBorder="1" applyAlignment="1" applyProtection="1">
      <alignment vertical="center" wrapText="1"/>
      <protection/>
    </xf>
    <xf numFmtId="180" fontId="74" fillId="0" borderId="11" xfId="65" applyNumberFormat="1" applyFont="1" applyFill="1" applyBorder="1" applyAlignment="1">
      <alignment vertical="top"/>
      <protection/>
    </xf>
    <xf numFmtId="0" fontId="11" fillId="0" borderId="0" xfId="65" applyNumberFormat="1" applyFill="1">
      <alignment/>
      <protection/>
    </xf>
    <xf numFmtId="180" fontId="6" fillId="0" borderId="19" xfId="65" applyNumberFormat="1" applyFont="1" applyFill="1" applyBorder="1" applyAlignment="1">
      <alignment vertical="top"/>
      <protection/>
    </xf>
    <xf numFmtId="180" fontId="6" fillId="0" borderId="20" xfId="65" applyNumberFormat="1" applyFont="1" applyFill="1" applyBorder="1" applyAlignment="1">
      <alignment horizontal="right" vertical="top"/>
      <protection/>
    </xf>
    <xf numFmtId="0" fontId="2" fillId="34" borderId="16" xfId="65" applyNumberFormat="1" applyFont="1" applyFill="1" applyBorder="1" applyAlignment="1">
      <alignment horizontal="right" vertical="top"/>
      <protection/>
    </xf>
    <xf numFmtId="180" fontId="2" fillId="0" borderId="16" xfId="64" applyNumberFormat="1" applyFont="1" applyFill="1" applyBorder="1" applyAlignment="1">
      <alignment horizontal="center"/>
      <protection/>
    </xf>
    <xf numFmtId="0" fontId="3" fillId="0" borderId="11" xfId="65" applyNumberFormat="1" applyFont="1" applyFill="1" applyBorder="1" applyAlignment="1">
      <alignment horizontal="center" wrapText="1"/>
      <protection/>
    </xf>
    <xf numFmtId="0" fontId="3" fillId="35" borderId="0" xfId="60" applyNumberFormat="1" applyFont="1" applyFill="1" applyAlignment="1">
      <alignment vertical="top"/>
      <protection/>
    </xf>
    <xf numFmtId="0" fontId="66" fillId="35" borderId="0" xfId="60" applyNumberFormat="1" applyFont="1" applyFill="1" applyAlignment="1">
      <alignment vertical="top"/>
      <protection/>
    </xf>
    <xf numFmtId="0" fontId="3" fillId="36" borderId="0" xfId="60" applyNumberFormat="1" applyFont="1" applyFill="1" applyAlignment="1">
      <alignment vertical="top"/>
      <protection/>
    </xf>
    <xf numFmtId="0" fontId="66" fillId="36" borderId="0" xfId="60" applyNumberFormat="1" applyFont="1" applyFill="1" applyAlignment="1">
      <alignment vertical="top"/>
      <protection/>
    </xf>
    <xf numFmtId="0" fontId="75" fillId="0" borderId="11" xfId="0" applyFont="1" applyFill="1" applyBorder="1" applyAlignment="1">
      <alignment horizontal="left" vertical="top" wrapText="1"/>
    </xf>
    <xf numFmtId="0" fontId="3" fillId="34" borderId="0" xfId="60" applyNumberFormat="1" applyFont="1" applyFill="1" applyAlignment="1">
      <alignment vertical="top"/>
      <protection/>
    </xf>
    <xf numFmtId="0" fontId="2" fillId="0" borderId="19" xfId="60" applyNumberFormat="1" applyFont="1" applyFill="1" applyBorder="1" applyAlignment="1" applyProtection="1">
      <alignment horizontal="center" vertical="top" wrapText="1"/>
      <protection locked="0"/>
    </xf>
    <xf numFmtId="0" fontId="3" fillId="0" borderId="0" xfId="60" applyNumberFormat="1" applyFont="1" applyFill="1" applyBorder="1" applyAlignment="1">
      <alignment horizontal="left" vertical="top"/>
      <protection/>
    </xf>
    <xf numFmtId="0" fontId="2" fillId="0" borderId="0" xfId="60" applyNumberFormat="1" applyFont="1" applyFill="1" applyBorder="1" applyAlignment="1" applyProtection="1">
      <alignment horizontal="right" vertical="top"/>
      <protection/>
    </xf>
    <xf numFmtId="0" fontId="2" fillId="0" borderId="0" xfId="60" applyNumberFormat="1" applyFont="1" applyFill="1" applyBorder="1" applyAlignment="1" applyProtection="1">
      <alignment horizontal="left" vertical="top"/>
      <protection locked="0"/>
    </xf>
    <xf numFmtId="0" fontId="3" fillId="0" borderId="0" xfId="60" applyNumberFormat="1" applyFont="1" applyFill="1" applyBorder="1" applyAlignment="1" applyProtection="1">
      <alignment vertical="top"/>
      <protection/>
    </xf>
    <xf numFmtId="0" fontId="2" fillId="0" borderId="0" xfId="60" applyNumberFormat="1" applyFont="1" applyFill="1" applyBorder="1" applyAlignment="1" applyProtection="1">
      <alignment horizontal="right" vertical="top"/>
      <protection locked="0"/>
    </xf>
    <xf numFmtId="0" fontId="2" fillId="0" borderId="0" xfId="60" applyNumberFormat="1" applyFont="1" applyFill="1" applyBorder="1" applyAlignment="1" applyProtection="1">
      <alignment horizontal="center" vertical="top" wrapText="1"/>
      <protection locked="0"/>
    </xf>
    <xf numFmtId="180" fontId="2" fillId="0" borderId="14" xfId="64" applyNumberFormat="1" applyFont="1" applyFill="1" applyBorder="1" applyAlignment="1">
      <alignment horizontal="center"/>
      <protection/>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60" applyNumberFormat="1" applyFont="1" applyFill="1" applyBorder="1" applyAlignment="1" applyProtection="1">
      <alignment horizontal="right" vertical="center"/>
      <protection locked="0"/>
    </xf>
    <xf numFmtId="0" fontId="3" fillId="0" borderId="11" xfId="65" applyNumberFormat="1" applyFont="1" applyFill="1" applyBorder="1" applyAlignment="1">
      <alignment vertical="center"/>
      <protection/>
    </xf>
    <xf numFmtId="0" fontId="3" fillId="0" borderId="11" xfId="60" applyNumberFormat="1" applyFont="1" applyFill="1" applyBorder="1" applyAlignment="1">
      <alignment vertical="center"/>
      <protection/>
    </xf>
    <xf numFmtId="0" fontId="2" fillId="0" borderId="11" xfId="60" applyNumberFormat="1" applyFont="1" applyFill="1" applyBorder="1" applyAlignment="1" applyProtection="1">
      <alignment horizontal="left" vertical="center"/>
      <protection locked="0"/>
    </xf>
    <xf numFmtId="0" fontId="2" fillId="33" borderId="11" xfId="60" applyNumberFormat="1" applyFont="1" applyFill="1" applyBorder="1" applyAlignment="1" applyProtection="1">
      <alignment horizontal="right" vertical="center"/>
      <protection locked="0"/>
    </xf>
    <xf numFmtId="0" fontId="2" fillId="0" borderId="10" xfId="60" applyNumberFormat="1" applyFont="1" applyFill="1" applyBorder="1" applyAlignment="1" applyProtection="1">
      <alignment horizontal="center" vertical="center" wrapText="1"/>
      <protection locked="0"/>
    </xf>
    <xf numFmtId="0" fontId="2" fillId="0" borderId="11" xfId="60" applyNumberFormat="1" applyFont="1" applyFill="1" applyBorder="1" applyAlignment="1" applyProtection="1">
      <alignment horizontal="center" vertical="center" wrapText="1"/>
      <protection locked="0"/>
    </xf>
    <xf numFmtId="180" fontId="2" fillId="34" borderId="16" xfId="65" applyNumberFormat="1" applyFont="1" applyFill="1" applyBorder="1" applyAlignment="1">
      <alignment horizontal="center" vertical="center"/>
      <protection/>
    </xf>
    <xf numFmtId="180" fontId="2" fillId="0" borderId="16" xfId="64" applyNumberFormat="1" applyFont="1" applyFill="1" applyBorder="1" applyAlignment="1">
      <alignment horizontal="center" vertical="center"/>
      <protection/>
    </xf>
    <xf numFmtId="0" fontId="3" fillId="0" borderId="11" xfId="65"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3" fillId="0" borderId="11" xfId="60" applyFont="1" applyFill="1" applyBorder="1" applyAlignment="1">
      <alignment horizontal="center" vertical="center"/>
      <protection/>
    </xf>
    <xf numFmtId="0" fontId="3" fillId="0" borderId="11" xfId="0" applyFont="1" applyFill="1" applyBorder="1" applyAlignment="1">
      <alignment horizontal="center" vertical="center" wrapText="1"/>
    </xf>
    <xf numFmtId="182" fontId="75" fillId="0" borderId="11" xfId="0" applyNumberFormat="1" applyFont="1" applyFill="1" applyBorder="1" applyAlignment="1">
      <alignment horizontal="center" vertical="center"/>
    </xf>
    <xf numFmtId="2" fontId="3" fillId="0" borderId="11" xfId="65" applyNumberFormat="1" applyFont="1" applyFill="1" applyBorder="1" applyAlignment="1">
      <alignment horizontal="center" vertical="center"/>
      <protection/>
    </xf>
    <xf numFmtId="0" fontId="75" fillId="0" borderId="11" xfId="0" applyNumberFormat="1" applyFont="1" applyFill="1" applyBorder="1" applyAlignment="1">
      <alignment horizontal="left" vertical="top" wrapText="1"/>
    </xf>
    <xf numFmtId="0" fontId="75" fillId="0" borderId="11" xfId="0" applyFont="1" applyFill="1" applyBorder="1" applyAlignment="1">
      <alignment horizontal="center" vertical="center"/>
    </xf>
    <xf numFmtId="2" fontId="75" fillId="0" borderId="11" xfId="0" applyNumberFormat="1" applyFont="1" applyFill="1" applyBorder="1" applyAlignment="1">
      <alignment horizontal="center" vertical="center"/>
    </xf>
    <xf numFmtId="0" fontId="75" fillId="0" borderId="11" xfId="0" applyNumberFormat="1" applyFont="1" applyFill="1" applyBorder="1" applyAlignment="1">
      <alignment vertical="top" wrapText="1"/>
    </xf>
    <xf numFmtId="0" fontId="75" fillId="0" borderId="11" xfId="0" applyFont="1" applyFill="1" applyBorder="1" applyAlignment="1">
      <alignment vertical="top" wrapText="1"/>
    </xf>
    <xf numFmtId="0" fontId="76" fillId="0" borderId="11" xfId="65"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wrapText="1"/>
    </xf>
    <xf numFmtId="0" fontId="3" fillId="0" borderId="11" xfId="60" applyNumberFormat="1" applyFont="1" applyFill="1" applyBorder="1" applyAlignment="1">
      <alignment horizontal="center" vertical="center"/>
      <protection/>
    </xf>
    <xf numFmtId="182" fontId="77" fillId="0" borderId="11" xfId="0" applyNumberFormat="1" applyFont="1" applyFill="1" applyBorder="1" applyAlignment="1">
      <alignment horizontal="center" vertical="center" wrapText="1"/>
    </xf>
    <xf numFmtId="180" fontId="77" fillId="0" borderId="11" xfId="0" applyNumberFormat="1" applyFont="1" applyFill="1" applyBorder="1" applyAlignment="1">
      <alignment horizontal="center" vertical="center" wrapText="1"/>
    </xf>
    <xf numFmtId="2" fontId="77" fillId="0" borderId="11" xfId="0" applyNumberFormat="1" applyFont="1" applyFill="1" applyBorder="1" applyAlignment="1">
      <alignment horizontal="center" vertical="center" wrapText="1"/>
    </xf>
    <xf numFmtId="2" fontId="75" fillId="0" borderId="11" xfId="0" applyNumberFormat="1" applyFont="1" applyFill="1" applyBorder="1" applyAlignment="1">
      <alignment horizontal="center" vertical="center" wrapText="1"/>
    </xf>
    <xf numFmtId="0" fontId="75" fillId="0" borderId="19" xfId="0" applyFont="1" applyFill="1" applyBorder="1" applyAlignment="1">
      <alignment horizontal="center" vertical="center"/>
    </xf>
    <xf numFmtId="0" fontId="75" fillId="0" borderId="14" xfId="0" applyFont="1" applyFill="1" applyBorder="1" applyAlignment="1">
      <alignment vertical="top" wrapText="1"/>
    </xf>
    <xf numFmtId="43" fontId="75" fillId="0" borderId="11" xfId="42" applyFont="1" applyFill="1" applyBorder="1" applyAlignment="1">
      <alignment horizontal="center" vertical="center"/>
    </xf>
    <xf numFmtId="2" fontId="3" fillId="0" borderId="11" xfId="60"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2" fontId="17" fillId="0" borderId="11" xfId="0" applyNumberFormat="1"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11" xfId="62" applyFont="1" applyFill="1" applyBorder="1" applyAlignment="1">
      <alignment horizontal="justify" vertical="top" wrapText="1"/>
      <protection/>
    </xf>
    <xf numFmtId="2" fontId="75" fillId="0" borderId="11" xfId="55" applyNumberFormat="1" applyFont="1" applyFill="1" applyBorder="1" applyAlignment="1" applyProtection="1">
      <alignment horizontal="center" vertical="center" wrapText="1"/>
      <protection/>
    </xf>
    <xf numFmtId="0" fontId="75" fillId="0" borderId="11" xfId="0" applyFont="1" applyFill="1" applyBorder="1" applyAlignment="1">
      <alignment vertical="top"/>
    </xf>
    <xf numFmtId="0" fontId="3" fillId="0" borderId="11" xfId="0" applyFont="1" applyFill="1" applyBorder="1" applyAlignment="1">
      <alignment vertical="top" wrapText="1"/>
    </xf>
    <xf numFmtId="0" fontId="3" fillId="0" borderId="21" xfId="59" applyFont="1" applyFill="1" applyBorder="1" applyAlignment="1">
      <alignment horizontal="justify" vertical="top" wrapText="1"/>
      <protection/>
    </xf>
    <xf numFmtId="182" fontId="3" fillId="0" borderId="11" xfId="62" applyNumberFormat="1" applyFont="1" applyFill="1" applyBorder="1" applyAlignment="1">
      <alignment horizontal="center" vertical="center"/>
      <protection/>
    </xf>
    <xf numFmtId="0" fontId="3" fillId="0" borderId="11" xfId="62" applyNumberFormat="1" applyFont="1" applyFill="1" applyBorder="1" applyAlignment="1">
      <alignment horizontal="center" vertical="center"/>
      <protection/>
    </xf>
    <xf numFmtId="0" fontId="3" fillId="0" borderId="11" xfId="59" applyFont="1" applyFill="1" applyBorder="1" applyAlignment="1">
      <alignment horizontal="justify" vertical="top" wrapText="1"/>
      <protection/>
    </xf>
    <xf numFmtId="0" fontId="78" fillId="0" borderId="11" xfId="0" applyFont="1" applyFill="1" applyBorder="1" applyAlignment="1">
      <alignment vertical="top" wrapText="1"/>
    </xf>
    <xf numFmtId="182" fontId="3" fillId="0" borderId="11" xfId="60" applyNumberFormat="1" applyFont="1" applyFill="1" applyBorder="1" applyAlignment="1">
      <alignment horizontal="center" vertical="center"/>
      <protection/>
    </xf>
    <xf numFmtId="2" fontId="3" fillId="0" borderId="11" xfId="46" applyNumberFormat="1" applyFont="1" applyFill="1" applyBorder="1" applyAlignment="1">
      <alignment horizontal="center" vertical="center"/>
    </xf>
    <xf numFmtId="182" fontId="77" fillId="0" borderId="11" xfId="0" applyNumberFormat="1" applyFont="1" applyFill="1" applyBorder="1" applyAlignment="1">
      <alignment horizontal="center" vertical="center"/>
    </xf>
    <xf numFmtId="180" fontId="77" fillId="0" borderId="11" xfId="0" applyNumberFormat="1" applyFont="1" applyFill="1" applyBorder="1" applyAlignment="1">
      <alignment horizontal="center" vertical="center"/>
    </xf>
    <xf numFmtId="180" fontId="75" fillId="0" borderId="11" xfId="0" applyNumberFormat="1" applyFont="1" applyFill="1" applyBorder="1" applyAlignment="1">
      <alignment horizontal="center" vertical="center"/>
    </xf>
    <xf numFmtId="0" fontId="77" fillId="0" borderId="11" xfId="0" applyFont="1" applyFill="1" applyBorder="1" applyAlignment="1">
      <alignment horizontal="left" vertical="top" wrapText="1"/>
    </xf>
    <xf numFmtId="0" fontId="3" fillId="0" borderId="11" xfId="61" applyFont="1" applyFill="1" applyBorder="1" applyAlignment="1">
      <alignment horizontal="justify" vertical="top" wrapText="1"/>
      <protection/>
    </xf>
    <xf numFmtId="182" fontId="75" fillId="0" borderId="19" xfId="0" applyNumberFormat="1" applyFont="1" applyFill="1" applyBorder="1" applyAlignment="1">
      <alignment horizontal="center" vertical="center"/>
    </xf>
    <xf numFmtId="0" fontId="77" fillId="0" borderId="11" xfId="0" applyFont="1" applyFill="1" applyBorder="1" applyAlignment="1">
      <alignment horizontal="center" vertical="center"/>
    </xf>
    <xf numFmtId="0" fontId="77" fillId="0" borderId="11" xfId="0" applyFont="1" applyFill="1" applyBorder="1" applyAlignment="1">
      <alignment vertical="top" wrapText="1"/>
    </xf>
    <xf numFmtId="182" fontId="75" fillId="0" borderId="11" xfId="0" applyNumberFormat="1" applyFont="1" applyFill="1" applyBorder="1" applyAlignment="1">
      <alignment vertical="center"/>
    </xf>
    <xf numFmtId="0" fontId="17" fillId="0" borderId="11" xfId="0" applyFont="1" applyFill="1" applyBorder="1" applyAlignment="1">
      <alignment horizontal="left" vertical="top" wrapText="1"/>
    </xf>
    <xf numFmtId="182" fontId="17" fillId="0" borderId="11" xfId="0" applyNumberFormat="1" applyFont="1" applyFill="1" applyBorder="1" applyAlignment="1">
      <alignment horizontal="center" vertical="center"/>
    </xf>
    <xf numFmtId="182" fontId="11" fillId="0" borderId="11" xfId="0" applyNumberFormat="1" applyFont="1" applyFill="1" applyBorder="1" applyAlignment="1">
      <alignment horizontal="center" vertical="center"/>
    </xf>
    <xf numFmtId="0" fontId="75" fillId="0" borderId="10" xfId="0" applyFont="1" applyFill="1" applyBorder="1" applyAlignment="1">
      <alignment vertical="top" wrapText="1"/>
    </xf>
    <xf numFmtId="182" fontId="75" fillId="0" borderId="10" xfId="0" applyNumberFormat="1" applyFont="1" applyFill="1" applyBorder="1" applyAlignment="1">
      <alignment vertical="center" wrapText="1"/>
    </xf>
    <xf numFmtId="182" fontId="75" fillId="0" borderId="10" xfId="0" applyNumberFormat="1" applyFont="1" applyFill="1" applyBorder="1" applyAlignment="1">
      <alignment vertical="center"/>
    </xf>
    <xf numFmtId="0" fontId="75" fillId="0" borderId="10" xfId="0" applyFont="1" applyFill="1" applyBorder="1" applyAlignment="1">
      <alignment vertical="center"/>
    </xf>
    <xf numFmtId="182" fontId="75" fillId="0" borderId="12" xfId="0" applyNumberFormat="1" applyFont="1" applyFill="1" applyBorder="1" applyAlignment="1">
      <alignment horizontal="center" vertical="center"/>
    </xf>
    <xf numFmtId="0" fontId="75" fillId="0" borderId="12" xfId="0" applyFont="1" applyFill="1" applyBorder="1" applyAlignment="1">
      <alignment horizontal="center" vertical="center"/>
    </xf>
    <xf numFmtId="2" fontId="75" fillId="0" borderId="12"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readingOrder="1"/>
    </xf>
    <xf numFmtId="0" fontId="75" fillId="0" borderId="11" xfId="61" applyFont="1" applyFill="1" applyBorder="1" applyAlignment="1">
      <alignment horizontal="justify" vertical="top" wrapText="1"/>
      <protection/>
    </xf>
    <xf numFmtId="182" fontId="3" fillId="0" borderId="11" xfId="0" applyNumberFormat="1" applyFont="1" applyFill="1" applyBorder="1" applyAlignment="1">
      <alignment horizontal="center" vertical="center" readingOrder="1"/>
    </xf>
    <xf numFmtId="0" fontId="3" fillId="0" borderId="11" xfId="59" applyFont="1" applyFill="1" applyBorder="1" applyAlignment="1">
      <alignment horizontal="left" vertical="top" wrapText="1"/>
      <protection/>
    </xf>
    <xf numFmtId="182" fontId="3" fillId="0" borderId="11" xfId="59" applyNumberFormat="1" applyFont="1" applyFill="1" applyBorder="1" applyAlignment="1">
      <alignment horizontal="center" vertical="center"/>
      <protection/>
    </xf>
    <xf numFmtId="49" fontId="3" fillId="0" borderId="11" xfId="59" applyNumberFormat="1" applyFont="1" applyFill="1" applyBorder="1" applyAlignment="1">
      <alignment horizontal="center" vertical="center"/>
      <protection/>
    </xf>
    <xf numFmtId="2" fontId="3" fillId="0" borderId="11" xfId="59" applyNumberFormat="1" applyFont="1" applyFill="1" applyBorder="1" applyAlignment="1">
      <alignment horizontal="center" vertical="center"/>
      <protection/>
    </xf>
    <xf numFmtId="2" fontId="3" fillId="34" borderId="11" xfId="59" applyNumberFormat="1" applyFont="1" applyFill="1" applyBorder="1" applyAlignment="1">
      <alignment horizontal="center" vertical="center"/>
      <protection/>
    </xf>
    <xf numFmtId="0" fontId="3" fillId="0" borderId="11" xfId="59" applyFont="1" applyFill="1" applyBorder="1" applyAlignment="1">
      <alignment horizontal="center" vertical="center"/>
      <protection/>
    </xf>
    <xf numFmtId="188" fontId="79" fillId="37" borderId="11" xfId="59" applyNumberFormat="1" applyFont="1" applyFill="1" applyBorder="1" applyAlignment="1">
      <alignment horizontal="center" vertical="center" wrapText="1"/>
      <protection/>
    </xf>
    <xf numFmtId="0" fontId="75" fillId="0" borderId="11" xfId="59" applyFont="1" applyFill="1" applyBorder="1" applyAlignment="1">
      <alignment horizontal="left" vertical="top" wrapText="1"/>
      <protection/>
    </xf>
    <xf numFmtId="188" fontId="79" fillId="0" borderId="11" xfId="59" applyNumberFormat="1" applyFont="1" applyFill="1" applyBorder="1" applyAlignment="1">
      <alignment horizontal="center" vertical="center" wrapText="1"/>
      <protection/>
    </xf>
    <xf numFmtId="188" fontId="79" fillId="34" borderId="11" xfId="59" applyNumberFormat="1" applyFont="1" applyFill="1" applyBorder="1" applyAlignment="1">
      <alignment horizontal="center" vertical="center" wrapText="1"/>
      <protection/>
    </xf>
    <xf numFmtId="0" fontId="3" fillId="0" borderId="11" xfId="59" applyFont="1" applyFill="1" applyBorder="1" applyAlignment="1">
      <alignment vertical="top"/>
      <protection/>
    </xf>
    <xf numFmtId="2" fontId="18" fillId="0" borderId="11" xfId="59" applyNumberFormat="1" applyFont="1" applyBorder="1" applyAlignment="1">
      <alignment horizontal="center" vertical="center" wrapText="1"/>
      <protection/>
    </xf>
    <xf numFmtId="2" fontId="3" fillId="0" borderId="14" xfId="60" applyNumberFormat="1" applyFont="1" applyFill="1" applyBorder="1" applyAlignment="1">
      <alignment horizontal="center" vertical="center"/>
      <protection/>
    </xf>
    <xf numFmtId="0" fontId="0" fillId="0" borderId="11" xfId="60" applyNumberFormat="1" applyFill="1" applyBorder="1" applyAlignment="1">
      <alignment horizontal="center" vertical="center"/>
      <protection/>
    </xf>
    <xf numFmtId="2" fontId="6" fillId="0" borderId="11" xfId="65" applyNumberFormat="1" applyFont="1" applyFill="1" applyBorder="1" applyAlignment="1">
      <alignment vertical="top"/>
      <protection/>
    </xf>
    <xf numFmtId="0" fontId="75" fillId="0" borderId="11" xfId="59" applyFont="1" applyFill="1" applyBorder="1" applyAlignment="1">
      <alignment horizontal="justify" vertical="top"/>
      <protection/>
    </xf>
    <xf numFmtId="0" fontId="75" fillId="0" borderId="11" xfId="59" applyFont="1" applyFill="1" applyBorder="1" applyAlignment="1">
      <alignment vertical="top" wrapText="1"/>
      <protection/>
    </xf>
    <xf numFmtId="0" fontId="75" fillId="0" borderId="11" xfId="59" applyNumberFormat="1" applyFont="1" applyFill="1" applyBorder="1" applyAlignment="1">
      <alignment vertical="top" wrapText="1"/>
      <protection/>
    </xf>
    <xf numFmtId="0" fontId="3" fillId="0" borderId="11" xfId="59" applyNumberFormat="1" applyFont="1" applyFill="1" applyBorder="1" applyAlignment="1">
      <alignment horizontal="left" vertical="top" wrapText="1"/>
      <protection/>
    </xf>
    <xf numFmtId="182" fontId="18" fillId="0" borderId="11" xfId="59" applyNumberFormat="1" applyFont="1" applyFill="1" applyBorder="1" applyAlignment="1">
      <alignment horizontal="center" vertical="center" wrapText="1"/>
      <protection/>
    </xf>
    <xf numFmtId="0" fontId="18" fillId="0" borderId="11" xfId="59" applyFont="1" applyFill="1" applyBorder="1" applyAlignment="1">
      <alignment horizontal="center" vertical="center" wrapText="1"/>
      <protection/>
    </xf>
    <xf numFmtId="2" fontId="18" fillId="0" borderId="11" xfId="59" applyNumberFormat="1" applyFont="1" applyFill="1" applyBorder="1" applyAlignment="1">
      <alignment horizontal="center" vertical="center" wrapText="1"/>
      <protection/>
    </xf>
    <xf numFmtId="0" fontId="77" fillId="0" borderId="11" xfId="0" applyNumberFormat="1" applyFont="1" applyFill="1" applyBorder="1" applyAlignment="1">
      <alignment vertical="top" wrapText="1"/>
    </xf>
    <xf numFmtId="0" fontId="3" fillId="0" borderId="11" xfId="59" applyFont="1" applyFill="1" applyBorder="1" applyAlignment="1">
      <alignment vertical="top" wrapText="1"/>
      <protection/>
    </xf>
    <xf numFmtId="0" fontId="3" fillId="0" borderId="0" xfId="59" applyFont="1" applyFill="1" applyAlignment="1">
      <alignment vertical="top" wrapText="1"/>
      <protection/>
    </xf>
    <xf numFmtId="0" fontId="6" fillId="0" borderId="14" xfId="65" applyNumberFormat="1" applyFont="1" applyFill="1" applyBorder="1" applyAlignment="1">
      <alignment horizontal="center" vertical="top" wrapText="1"/>
      <protection/>
    </xf>
    <xf numFmtId="0" fontId="6" fillId="0" borderId="18" xfId="65" applyNumberFormat="1" applyFont="1" applyFill="1" applyBorder="1" applyAlignment="1">
      <alignment horizontal="center" vertical="top" wrapText="1"/>
      <protection/>
    </xf>
    <xf numFmtId="0" fontId="6" fillId="0" borderId="19" xfId="65" applyNumberFormat="1" applyFont="1" applyFill="1" applyBorder="1" applyAlignment="1">
      <alignment horizontal="center" vertical="top" wrapText="1"/>
      <protection/>
    </xf>
    <xf numFmtId="0" fontId="2" fillId="0" borderId="14" xfId="60" applyNumberFormat="1" applyFont="1" applyFill="1" applyBorder="1" applyAlignment="1">
      <alignment horizontal="center" vertical="center" wrapText="1"/>
      <protection/>
    </xf>
    <xf numFmtId="0" fontId="2" fillId="0" borderId="18" xfId="60" applyNumberFormat="1" applyFont="1" applyFill="1" applyBorder="1" applyAlignment="1">
      <alignment horizontal="center" vertical="center" wrapText="1"/>
      <protection/>
    </xf>
    <xf numFmtId="0" fontId="2" fillId="0" borderId="19" xfId="60" applyNumberFormat="1" applyFont="1" applyFill="1" applyBorder="1" applyAlignment="1">
      <alignment horizontal="center" vertical="center" wrapText="1"/>
      <protection/>
    </xf>
    <xf numFmtId="0" fontId="80" fillId="0" borderId="0" xfId="60" applyNumberFormat="1" applyFont="1" applyFill="1" applyBorder="1" applyAlignment="1">
      <alignment horizontal="right" vertical="top"/>
      <protection/>
    </xf>
    <xf numFmtId="0" fontId="5" fillId="0" borderId="0" xfId="60" applyNumberFormat="1" applyFont="1" applyFill="1" applyBorder="1" applyAlignment="1">
      <alignment horizontal="left" vertical="center" wrapText="1"/>
      <protection/>
    </xf>
    <xf numFmtId="0" fontId="67" fillId="0" borderId="22" xfId="60" applyNumberFormat="1" applyFont="1" applyFill="1" applyBorder="1" applyAlignment="1" applyProtection="1">
      <alignment horizontal="center" wrapText="1"/>
      <protection locked="0"/>
    </xf>
    <xf numFmtId="0" fontId="2" fillId="33" borderId="14" xfId="65" applyNumberFormat="1" applyFont="1" applyFill="1" applyBorder="1" applyAlignment="1" applyProtection="1">
      <alignment horizontal="left" vertical="top"/>
      <protection locked="0"/>
    </xf>
    <xf numFmtId="0" fontId="2" fillId="0" borderId="18" xfId="65" applyNumberFormat="1" applyFont="1" applyFill="1" applyBorder="1" applyAlignment="1" applyProtection="1">
      <alignment horizontal="left" vertical="top"/>
      <protection locked="0"/>
    </xf>
    <xf numFmtId="0" fontId="2" fillId="0" borderId="19" xfId="65"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3"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2" xfId="55"/>
    <cellStyle name="Input" xfId="56"/>
    <cellStyle name="Linked Cell" xfId="57"/>
    <cellStyle name="Neutral" xfId="58"/>
    <cellStyle name="Normal 19" xfId="59"/>
    <cellStyle name="Normal 2" xfId="60"/>
    <cellStyle name="Normal 2 2" xfId="61"/>
    <cellStyle name="Normal 2 2 2 2" xfId="62"/>
    <cellStyle name="Normal 2 3"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56"/>
  <sheetViews>
    <sheetView showGridLines="0" zoomScalePageLayoutView="0" workbookViewId="0" topLeftCell="A1">
      <selection activeCell="A8" sqref="A8"/>
    </sheetView>
  </sheetViews>
  <sheetFormatPr defaultColWidth="9.140625" defaultRowHeight="15"/>
  <cols>
    <col min="1" max="1" width="13.57421875" style="28" customWidth="1"/>
    <col min="2" max="2" width="61.00390625" style="28" customWidth="1"/>
    <col min="3" max="3" width="1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56" width="9.140625" style="28" customWidth="1"/>
    <col min="57" max="57" width="14.00390625" style="28" hidden="1" customWidth="1"/>
    <col min="58" max="58" width="19.421875" style="28" hidden="1" customWidth="1"/>
    <col min="59" max="59" width="22.28125" style="28" hidden="1" customWidth="1"/>
    <col min="60" max="60" width="20.8515625" style="28" hidden="1" customWidth="1"/>
    <col min="61" max="61" width="18.28125" style="28" hidden="1" customWidth="1"/>
    <col min="62" max="62" width="15.00390625" style="28" hidden="1" customWidth="1"/>
    <col min="63" max="238" width="9.140625" style="28" customWidth="1"/>
    <col min="239" max="243" width="9.140625" style="29" customWidth="1"/>
    <col min="244" max="16384" width="9.140625" style="28" customWidth="1"/>
  </cols>
  <sheetData>
    <row r="1" spans="1:243" s="1" customFormat="1" ht="27" customHeight="1">
      <c r="A1" s="183" t="str">
        <f>B2&amp;" BoQ"</f>
        <v>Percentage BoQ</v>
      </c>
      <c r="B1" s="183"/>
      <c r="C1" s="183"/>
      <c r="D1" s="183"/>
      <c r="E1" s="183"/>
      <c r="F1" s="183"/>
      <c r="G1" s="183"/>
      <c r="H1" s="183"/>
      <c r="I1" s="183"/>
      <c r="J1" s="183"/>
      <c r="K1" s="183"/>
      <c r="L1" s="183"/>
      <c r="O1" s="2"/>
      <c r="P1" s="2"/>
      <c r="Q1" s="3"/>
      <c r="IE1" s="3"/>
      <c r="IF1" s="3"/>
      <c r="IG1" s="3"/>
      <c r="IH1" s="3"/>
      <c r="II1" s="3"/>
    </row>
    <row r="2" spans="1:17" s="1" customFormat="1" ht="25.5" customHeight="1" hidden="1">
      <c r="A2" s="30" t="s">
        <v>4</v>
      </c>
      <c r="B2" s="30" t="s">
        <v>64</v>
      </c>
      <c r="C2" s="30" t="s">
        <v>5</v>
      </c>
      <c r="D2" s="30" t="s">
        <v>6</v>
      </c>
      <c r="E2" s="30" t="s">
        <v>7</v>
      </c>
      <c r="J2" s="4"/>
      <c r="K2" s="4"/>
      <c r="L2" s="4"/>
      <c r="O2" s="2"/>
      <c r="P2" s="2"/>
      <c r="Q2" s="3"/>
    </row>
    <row r="3" spans="1:243" s="1" customFormat="1" ht="30" customHeight="1" hidden="1">
      <c r="A3" s="1" t="s">
        <v>69</v>
      </c>
      <c r="C3" s="1" t="s">
        <v>68</v>
      </c>
      <c r="IE3" s="3"/>
      <c r="IF3" s="3"/>
      <c r="IG3" s="3"/>
      <c r="IH3" s="3"/>
      <c r="II3" s="3"/>
    </row>
    <row r="4" spans="1:243" s="5" customFormat="1" ht="30.75" customHeight="1">
      <c r="A4" s="184" t="s">
        <v>968</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IE4" s="6"/>
      <c r="IF4" s="6"/>
      <c r="IG4" s="6"/>
      <c r="IH4" s="6"/>
      <c r="II4" s="6"/>
    </row>
    <row r="5" spans="1:243" s="5" customFormat="1" ht="37.5" customHeight="1">
      <c r="A5" s="184" t="s">
        <v>969</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IE5" s="6"/>
      <c r="IF5" s="6"/>
      <c r="IG5" s="6"/>
      <c r="IH5" s="6"/>
      <c r="II5" s="6"/>
    </row>
    <row r="6" spans="1:243" s="5" customFormat="1" ht="30.75" customHeight="1">
      <c r="A6" s="184" t="s">
        <v>970</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IE6" s="6"/>
      <c r="IF6" s="6"/>
      <c r="IG6" s="6"/>
      <c r="IH6" s="6"/>
      <c r="II6" s="6"/>
    </row>
    <row r="7" spans="1:243" s="5" customFormat="1" ht="29.25" customHeight="1" hidden="1">
      <c r="A7" s="185" t="s">
        <v>8</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IE7" s="6"/>
      <c r="IF7" s="6"/>
      <c r="IG7" s="6"/>
      <c r="IH7" s="6"/>
      <c r="II7" s="6"/>
    </row>
    <row r="8" spans="1:243" s="7" customFormat="1" ht="37.5" customHeight="1">
      <c r="A8" s="31" t="s">
        <v>9</v>
      </c>
      <c r="B8" s="186"/>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8"/>
      <c r="IE8" s="8"/>
      <c r="IF8" s="8"/>
      <c r="IG8" s="8"/>
      <c r="IH8" s="8"/>
      <c r="II8" s="8"/>
    </row>
    <row r="9" spans="1:243" s="9" customFormat="1" ht="61.5" customHeight="1">
      <c r="A9" s="180" t="s">
        <v>10</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2"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32</v>
      </c>
      <c r="BB11" s="33" t="s">
        <v>32</v>
      </c>
      <c r="BC11" s="33"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4">
        <v>1</v>
      </c>
      <c r="B13" s="35" t="s">
        <v>340</v>
      </c>
      <c r="C13" s="103" t="s">
        <v>34</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3"/>
      <c r="BB13" s="41"/>
      <c r="BC13" s="42"/>
      <c r="IE13" s="22">
        <v>1</v>
      </c>
      <c r="IF13" s="22" t="s">
        <v>35</v>
      </c>
      <c r="IG13" s="22" t="s">
        <v>36</v>
      </c>
      <c r="IH13" s="22">
        <v>10</v>
      </c>
      <c r="II13" s="22" t="s">
        <v>37</v>
      </c>
    </row>
    <row r="14" spans="1:243" s="21" customFormat="1" ht="89.25" customHeight="1">
      <c r="A14" s="34">
        <v>2</v>
      </c>
      <c r="B14" s="70" t="s">
        <v>395</v>
      </c>
      <c r="C14" s="103" t="s">
        <v>38</v>
      </c>
      <c r="D14" s="96">
        <v>1157.23</v>
      </c>
      <c r="E14" s="99" t="s">
        <v>396</v>
      </c>
      <c r="F14" s="100">
        <v>11.312000000000001</v>
      </c>
      <c r="G14" s="83"/>
      <c r="H14" s="83"/>
      <c r="I14" s="84" t="s">
        <v>40</v>
      </c>
      <c r="J14" s="85">
        <f>IF(I14="Less(-)",-1,1)</f>
        <v>1</v>
      </c>
      <c r="K14" s="86" t="s">
        <v>65</v>
      </c>
      <c r="L14" s="86" t="s">
        <v>7</v>
      </c>
      <c r="M14" s="87"/>
      <c r="N14" s="83"/>
      <c r="O14" s="83"/>
      <c r="P14" s="88"/>
      <c r="Q14" s="83"/>
      <c r="R14" s="83"/>
      <c r="S14" s="88"/>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90">
        <f>total_amount_ba($B$2,$D$2,D14,F14,J14,K14,M14)</f>
        <v>13090.585760000002</v>
      </c>
      <c r="BB14" s="91">
        <f>BA14+SUM(N14:AZ14)</f>
        <v>13090.585760000002</v>
      </c>
      <c r="BC14" s="92" t="str">
        <f>SpellNumber(L14,BB14)</f>
        <v>INR  Thirteen Thousand  &amp;Ninety  and Paise Fifty Nine Only</v>
      </c>
      <c r="BE14" s="100">
        <v>10</v>
      </c>
      <c r="BF14" s="82">
        <v>119.27</v>
      </c>
      <c r="BG14" s="115">
        <f>BF14*1.12*1.01</f>
        <v>134.918224</v>
      </c>
      <c r="BI14" s="115">
        <f>BE14*1.12*1.01</f>
        <v>11.312000000000001</v>
      </c>
      <c r="IE14" s="22">
        <v>1.02</v>
      </c>
      <c r="IF14" s="22" t="s">
        <v>43</v>
      </c>
      <c r="IG14" s="22" t="s">
        <v>44</v>
      </c>
      <c r="IH14" s="22">
        <v>213</v>
      </c>
      <c r="II14" s="22" t="s">
        <v>39</v>
      </c>
    </row>
    <row r="15" spans="1:243" s="21" customFormat="1" ht="168" customHeight="1">
      <c r="A15" s="34">
        <v>3</v>
      </c>
      <c r="B15" s="102" t="s">
        <v>398</v>
      </c>
      <c r="C15" s="103" t="s">
        <v>42</v>
      </c>
      <c r="D15" s="96">
        <v>4192.488343125</v>
      </c>
      <c r="E15" s="99" t="s">
        <v>394</v>
      </c>
      <c r="F15" s="100">
        <v>134.918224</v>
      </c>
      <c r="G15" s="83"/>
      <c r="H15" s="83"/>
      <c r="I15" s="84" t="s">
        <v>40</v>
      </c>
      <c r="J15" s="85">
        <f>IF(I15="Less(-)",-1,1)</f>
        <v>1</v>
      </c>
      <c r="K15" s="86" t="s">
        <v>65</v>
      </c>
      <c r="L15" s="86" t="s">
        <v>7</v>
      </c>
      <c r="M15" s="87"/>
      <c r="N15" s="83"/>
      <c r="O15" s="83"/>
      <c r="P15" s="88"/>
      <c r="Q15" s="83"/>
      <c r="R15" s="83"/>
      <c r="S15" s="88"/>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90">
        <f>total_amount_ba($B$2,$D$2,D15,F15,J15,K15,M15)</f>
        <v>565643.0813951277</v>
      </c>
      <c r="BB15" s="91">
        <f>BA15+SUM(N15:AZ15)</f>
        <v>565643.0813951277</v>
      </c>
      <c r="BC15" s="92" t="str">
        <f>SpellNumber(L15,BB15)</f>
        <v>INR  Five Lakh Sixty Five Thousand Six Hundred &amp; Forty Three  and Paise Eight Only</v>
      </c>
      <c r="BE15" s="100">
        <v>119.27</v>
      </c>
      <c r="BF15" s="82">
        <v>192.38</v>
      </c>
      <c r="BG15" s="115">
        <f aca="true" t="shared" si="0" ref="BG15:BG78">BF15*1.12*1.01</f>
        <v>217.620256</v>
      </c>
      <c r="BI15" s="115">
        <f aca="true" t="shared" si="1" ref="BI15:BI78">BE15*1.12*1.01</f>
        <v>134.918224</v>
      </c>
      <c r="IE15" s="22">
        <v>2</v>
      </c>
      <c r="IF15" s="22" t="s">
        <v>35</v>
      </c>
      <c r="IG15" s="22" t="s">
        <v>46</v>
      </c>
      <c r="IH15" s="22">
        <v>10</v>
      </c>
      <c r="II15" s="22" t="s">
        <v>39</v>
      </c>
    </row>
    <row r="16" spans="1:243" s="21" customFormat="1" ht="195.75" customHeight="1">
      <c r="A16" s="34">
        <v>4</v>
      </c>
      <c r="B16" s="102" t="s">
        <v>397</v>
      </c>
      <c r="C16" s="103" t="s">
        <v>45</v>
      </c>
      <c r="D16" s="96">
        <v>372.651575625</v>
      </c>
      <c r="E16" s="99" t="s">
        <v>394</v>
      </c>
      <c r="F16" s="100">
        <v>217.620256</v>
      </c>
      <c r="G16" s="83"/>
      <c r="H16" s="83"/>
      <c r="I16" s="84" t="s">
        <v>40</v>
      </c>
      <c r="J16" s="85">
        <f aca="true" t="shared" si="2" ref="J16:J78">IF(I16="Less(-)",-1,1)</f>
        <v>1</v>
      </c>
      <c r="K16" s="86" t="s">
        <v>65</v>
      </c>
      <c r="L16" s="86" t="s">
        <v>7</v>
      </c>
      <c r="M16" s="87"/>
      <c r="N16" s="83"/>
      <c r="O16" s="83"/>
      <c r="P16" s="88"/>
      <c r="Q16" s="83"/>
      <c r="R16" s="83"/>
      <c r="S16" s="88"/>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90">
        <f aca="true" t="shared" si="3" ref="BA16:BA78">total_amount_ba($B$2,$D$2,D16,F16,J16,K16,M16)</f>
        <v>81096.53128631588</v>
      </c>
      <c r="BB16" s="91">
        <f aca="true" t="shared" si="4" ref="BB16:BB78">BA16+SUM(N16:AZ16)</f>
        <v>81096.53128631588</v>
      </c>
      <c r="BC16" s="92" t="str">
        <f aca="true" t="shared" si="5" ref="BC16:BC78">SpellNumber(L16,BB16)</f>
        <v>INR  Eighty One Thousand  &amp;Ninety Six  and Paise Fifty Three Only</v>
      </c>
      <c r="BE16" s="100">
        <v>192.38</v>
      </c>
      <c r="BF16" s="82">
        <v>24</v>
      </c>
      <c r="BG16" s="115">
        <f t="shared" si="0"/>
        <v>27.1488</v>
      </c>
      <c r="BI16" s="115">
        <f t="shared" si="1"/>
        <v>217.620256</v>
      </c>
      <c r="IE16" s="22">
        <v>3</v>
      </c>
      <c r="IF16" s="22" t="s">
        <v>48</v>
      </c>
      <c r="IG16" s="22" t="s">
        <v>49</v>
      </c>
      <c r="IH16" s="22">
        <v>10</v>
      </c>
      <c r="II16" s="22" t="s">
        <v>39</v>
      </c>
    </row>
    <row r="17" spans="1:243" s="21" customFormat="1" ht="165" customHeight="1">
      <c r="A17" s="34">
        <v>5</v>
      </c>
      <c r="B17" s="102" t="s">
        <v>399</v>
      </c>
      <c r="C17" s="103" t="s">
        <v>47</v>
      </c>
      <c r="D17" s="96">
        <v>334.851575625</v>
      </c>
      <c r="E17" s="99" t="s">
        <v>394</v>
      </c>
      <c r="F17" s="100">
        <v>23.551584000000005</v>
      </c>
      <c r="G17" s="83"/>
      <c r="H17" s="83"/>
      <c r="I17" s="84" t="s">
        <v>40</v>
      </c>
      <c r="J17" s="85">
        <f t="shared" si="2"/>
        <v>1</v>
      </c>
      <c r="K17" s="86" t="s">
        <v>65</v>
      </c>
      <c r="L17" s="86" t="s">
        <v>7</v>
      </c>
      <c r="M17" s="87"/>
      <c r="N17" s="83"/>
      <c r="O17" s="83"/>
      <c r="P17" s="88"/>
      <c r="Q17" s="83"/>
      <c r="R17" s="83"/>
      <c r="S17" s="88"/>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90">
        <f t="shared" si="3"/>
        <v>7886.285010864542</v>
      </c>
      <c r="BB17" s="91">
        <f t="shared" si="4"/>
        <v>7886.285010864542</v>
      </c>
      <c r="BC17" s="92" t="str">
        <f t="shared" si="5"/>
        <v>INR  Seven Thousand Eight Hundred &amp; Eighty Six  and Paise Twenty Nine Only</v>
      </c>
      <c r="BE17" s="100">
        <v>20.82</v>
      </c>
      <c r="BF17" s="82">
        <v>110</v>
      </c>
      <c r="BG17" s="115">
        <f t="shared" si="0"/>
        <v>124.43200000000002</v>
      </c>
      <c r="BI17" s="115">
        <f t="shared" si="1"/>
        <v>23.551584000000005</v>
      </c>
      <c r="IE17" s="22">
        <v>1.01</v>
      </c>
      <c r="IF17" s="22" t="s">
        <v>41</v>
      </c>
      <c r="IG17" s="22" t="s">
        <v>36</v>
      </c>
      <c r="IH17" s="22">
        <v>123.223</v>
      </c>
      <c r="II17" s="22" t="s">
        <v>39</v>
      </c>
    </row>
    <row r="18" spans="1:243" s="21" customFormat="1" ht="135" customHeight="1">
      <c r="A18" s="34">
        <v>6</v>
      </c>
      <c r="B18" s="102" t="s">
        <v>400</v>
      </c>
      <c r="C18" s="103" t="s">
        <v>50</v>
      </c>
      <c r="D18" s="96">
        <v>23161.621325</v>
      </c>
      <c r="E18" s="99" t="s">
        <v>394</v>
      </c>
      <c r="F18" s="100">
        <v>87.71324800000002</v>
      </c>
      <c r="G18" s="83"/>
      <c r="H18" s="83"/>
      <c r="I18" s="84" t="s">
        <v>40</v>
      </c>
      <c r="J18" s="85">
        <f t="shared" si="2"/>
        <v>1</v>
      </c>
      <c r="K18" s="86" t="s">
        <v>65</v>
      </c>
      <c r="L18" s="86" t="s">
        <v>7</v>
      </c>
      <c r="M18" s="87"/>
      <c r="N18" s="83"/>
      <c r="O18" s="83"/>
      <c r="P18" s="88"/>
      <c r="Q18" s="83"/>
      <c r="R18" s="83"/>
      <c r="S18" s="88"/>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90">
        <f t="shared" si="3"/>
        <v>2031581.035361814</v>
      </c>
      <c r="BB18" s="91">
        <f t="shared" si="4"/>
        <v>2031581.035361814</v>
      </c>
      <c r="BC18" s="92" t="str">
        <f t="shared" si="5"/>
        <v>INR  Twenty Lakh Thirty One Thousand Five Hundred &amp; Eighty One  and Paise Four Only</v>
      </c>
      <c r="BE18" s="100">
        <v>77.54</v>
      </c>
      <c r="BF18" s="93">
        <v>633.27</v>
      </c>
      <c r="BG18" s="115">
        <f t="shared" si="0"/>
        <v>716.3550240000001</v>
      </c>
      <c r="BI18" s="115">
        <f t="shared" si="1"/>
        <v>87.71324800000002</v>
      </c>
      <c r="IE18" s="22">
        <v>1.02</v>
      </c>
      <c r="IF18" s="22" t="s">
        <v>43</v>
      </c>
      <c r="IG18" s="22" t="s">
        <v>44</v>
      </c>
      <c r="IH18" s="22">
        <v>213</v>
      </c>
      <c r="II18" s="22" t="s">
        <v>39</v>
      </c>
    </row>
    <row r="19" spans="1:243" s="21" customFormat="1" ht="173.25" customHeight="1">
      <c r="A19" s="34">
        <v>7</v>
      </c>
      <c r="B19" s="102" t="s">
        <v>401</v>
      </c>
      <c r="C19" s="103" t="s">
        <v>51</v>
      </c>
      <c r="D19" s="96">
        <v>21475</v>
      </c>
      <c r="E19" s="99" t="s">
        <v>394</v>
      </c>
      <c r="F19" s="100">
        <v>579.581632</v>
      </c>
      <c r="G19" s="83"/>
      <c r="H19" s="83"/>
      <c r="I19" s="84" t="s">
        <v>40</v>
      </c>
      <c r="J19" s="85">
        <f t="shared" si="2"/>
        <v>1</v>
      </c>
      <c r="K19" s="86" t="s">
        <v>65</v>
      </c>
      <c r="L19" s="86" t="s">
        <v>7</v>
      </c>
      <c r="M19" s="87"/>
      <c r="N19" s="83"/>
      <c r="O19" s="83"/>
      <c r="P19" s="88"/>
      <c r="Q19" s="83"/>
      <c r="R19" s="83"/>
      <c r="S19" s="88"/>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90">
        <f t="shared" si="3"/>
        <v>12446515.5472</v>
      </c>
      <c r="BB19" s="91">
        <f t="shared" si="4"/>
        <v>12446515.5472</v>
      </c>
      <c r="BC19" s="92" t="str">
        <f t="shared" si="5"/>
        <v>INR  One Crore Twenty Four Lakh Forty Six Thousand Five Hundred &amp; Fifteen  and Paise Fifty Five Only</v>
      </c>
      <c r="BE19" s="100">
        <v>512.36</v>
      </c>
      <c r="BF19" s="82">
        <v>324</v>
      </c>
      <c r="BG19" s="115">
        <f t="shared" si="0"/>
        <v>366.50880000000006</v>
      </c>
      <c r="BI19" s="115">
        <f t="shared" si="1"/>
        <v>579.581632</v>
      </c>
      <c r="IE19" s="22">
        <v>2</v>
      </c>
      <c r="IF19" s="22" t="s">
        <v>35</v>
      </c>
      <c r="IG19" s="22" t="s">
        <v>46</v>
      </c>
      <c r="IH19" s="22">
        <v>10</v>
      </c>
      <c r="II19" s="22" t="s">
        <v>39</v>
      </c>
    </row>
    <row r="20" spans="1:243" s="21" customFormat="1" ht="148.5" customHeight="1">
      <c r="A20" s="34">
        <v>8</v>
      </c>
      <c r="B20" s="102" t="s">
        <v>402</v>
      </c>
      <c r="C20" s="103" t="s">
        <v>52</v>
      </c>
      <c r="D20" s="81">
        <v>5250</v>
      </c>
      <c r="E20" s="81" t="s">
        <v>342</v>
      </c>
      <c r="F20" s="93">
        <v>227.84630400000003</v>
      </c>
      <c r="G20" s="83"/>
      <c r="H20" s="83"/>
      <c r="I20" s="84" t="s">
        <v>40</v>
      </c>
      <c r="J20" s="85">
        <f t="shared" si="2"/>
        <v>1</v>
      </c>
      <c r="K20" s="86" t="s">
        <v>65</v>
      </c>
      <c r="L20" s="86" t="s">
        <v>7</v>
      </c>
      <c r="M20" s="87"/>
      <c r="N20" s="83"/>
      <c r="O20" s="83"/>
      <c r="P20" s="88"/>
      <c r="Q20" s="83"/>
      <c r="R20" s="83"/>
      <c r="S20" s="88"/>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90">
        <f t="shared" si="3"/>
        <v>1196193.0960000001</v>
      </c>
      <c r="BB20" s="91">
        <f t="shared" si="4"/>
        <v>1196193.0960000001</v>
      </c>
      <c r="BC20" s="92" t="str">
        <f t="shared" si="5"/>
        <v>INR  Eleven Lakh Ninety Six Thousand One Hundred &amp; Ninety Three  and Paise Ten Only</v>
      </c>
      <c r="BE20" s="93">
        <v>201.42</v>
      </c>
      <c r="BF20" s="93">
        <v>4006</v>
      </c>
      <c r="BG20" s="115">
        <f t="shared" si="0"/>
        <v>4531.5872</v>
      </c>
      <c r="BI20" s="115">
        <f t="shared" si="1"/>
        <v>227.84630400000003</v>
      </c>
      <c r="IE20" s="22">
        <v>3</v>
      </c>
      <c r="IF20" s="22" t="s">
        <v>48</v>
      </c>
      <c r="IG20" s="22" t="s">
        <v>49</v>
      </c>
      <c r="IH20" s="22">
        <v>10</v>
      </c>
      <c r="II20" s="22" t="s">
        <v>39</v>
      </c>
    </row>
    <row r="21" spans="1:243" s="21" customFormat="1" ht="285.75" customHeight="1">
      <c r="A21" s="34">
        <v>9</v>
      </c>
      <c r="B21" s="102" t="s">
        <v>403</v>
      </c>
      <c r="C21" s="103" t="s">
        <v>53</v>
      </c>
      <c r="D21" s="81">
        <v>5250</v>
      </c>
      <c r="E21" s="81" t="s">
        <v>358</v>
      </c>
      <c r="F21" s="93">
        <v>39.931360000000005</v>
      </c>
      <c r="G21" s="83"/>
      <c r="H21" s="83"/>
      <c r="I21" s="84" t="s">
        <v>40</v>
      </c>
      <c r="J21" s="85">
        <f t="shared" si="2"/>
        <v>1</v>
      </c>
      <c r="K21" s="86" t="s">
        <v>65</v>
      </c>
      <c r="L21" s="86" t="s">
        <v>7</v>
      </c>
      <c r="M21" s="87"/>
      <c r="N21" s="83"/>
      <c r="O21" s="83"/>
      <c r="P21" s="88"/>
      <c r="Q21" s="83"/>
      <c r="R21" s="83"/>
      <c r="S21" s="88"/>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90">
        <f t="shared" si="3"/>
        <v>209639.64</v>
      </c>
      <c r="BB21" s="91">
        <f t="shared" si="4"/>
        <v>209639.64</v>
      </c>
      <c r="BC21" s="92" t="str">
        <f t="shared" si="5"/>
        <v>INR  Two Lakh Nine Thousand Six Hundred &amp; Thirty Nine  and Paise Sixty Four Only</v>
      </c>
      <c r="BE21" s="93">
        <v>35.3</v>
      </c>
      <c r="BF21" s="82">
        <v>5702</v>
      </c>
      <c r="BG21" s="115">
        <f t="shared" si="0"/>
        <v>6450.102400000001</v>
      </c>
      <c r="BI21" s="115">
        <f t="shared" si="1"/>
        <v>39.931360000000005</v>
      </c>
      <c r="IE21" s="22">
        <v>1.01</v>
      </c>
      <c r="IF21" s="22" t="s">
        <v>41</v>
      </c>
      <c r="IG21" s="22" t="s">
        <v>36</v>
      </c>
      <c r="IH21" s="22">
        <v>123.223</v>
      </c>
      <c r="II21" s="22" t="s">
        <v>39</v>
      </c>
    </row>
    <row r="22" spans="1:243" s="21" customFormat="1" ht="131.25" customHeight="1">
      <c r="A22" s="34">
        <v>10</v>
      </c>
      <c r="B22" s="102" t="s">
        <v>404</v>
      </c>
      <c r="C22" s="103" t="s">
        <v>54</v>
      </c>
      <c r="D22" s="81">
        <v>1200</v>
      </c>
      <c r="E22" s="81" t="s">
        <v>345</v>
      </c>
      <c r="F22" s="93">
        <v>82.5776</v>
      </c>
      <c r="G22" s="83"/>
      <c r="H22" s="83"/>
      <c r="I22" s="84" t="s">
        <v>40</v>
      </c>
      <c r="J22" s="85">
        <f>IF(I22="Less(-)",-1,1)</f>
        <v>1</v>
      </c>
      <c r="K22" s="86" t="s">
        <v>65</v>
      </c>
      <c r="L22" s="86" t="s">
        <v>7</v>
      </c>
      <c r="M22" s="87"/>
      <c r="N22" s="83"/>
      <c r="O22" s="83"/>
      <c r="P22" s="88"/>
      <c r="Q22" s="83"/>
      <c r="R22" s="83"/>
      <c r="S22" s="88"/>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90">
        <f>total_amount_ba($B$2,$D$2,D22,F22,J22,K22,M22)</f>
        <v>99093.12000000001</v>
      </c>
      <c r="BB22" s="91">
        <f>BA22+SUM(N22:AZ22)</f>
        <v>99093.12000000001</v>
      </c>
      <c r="BC22" s="92" t="str">
        <f>SpellNumber(L22,BB22)</f>
        <v>INR  Ninety Nine Thousand  &amp;Ninety Three  and Paise Twelve Only</v>
      </c>
      <c r="BE22" s="93">
        <v>73</v>
      </c>
      <c r="BF22" s="82">
        <v>5797</v>
      </c>
      <c r="BG22" s="115">
        <f t="shared" si="0"/>
        <v>6557.566400000001</v>
      </c>
      <c r="BI22" s="115">
        <f t="shared" si="1"/>
        <v>82.5776</v>
      </c>
      <c r="IE22" s="22">
        <v>1.02</v>
      </c>
      <c r="IF22" s="22" t="s">
        <v>43</v>
      </c>
      <c r="IG22" s="22" t="s">
        <v>44</v>
      </c>
      <c r="IH22" s="22">
        <v>213</v>
      </c>
      <c r="II22" s="22" t="s">
        <v>39</v>
      </c>
    </row>
    <row r="23" spans="1:243" s="21" customFormat="1" ht="121.5" customHeight="1">
      <c r="A23" s="34">
        <v>11</v>
      </c>
      <c r="B23" s="119" t="s">
        <v>405</v>
      </c>
      <c r="C23" s="103" t="s">
        <v>55</v>
      </c>
      <c r="D23" s="96">
        <v>188.882925</v>
      </c>
      <c r="E23" s="99" t="s">
        <v>394</v>
      </c>
      <c r="F23" s="100">
        <v>424.43755200000004</v>
      </c>
      <c r="G23" s="83"/>
      <c r="H23" s="83"/>
      <c r="I23" s="84" t="s">
        <v>40</v>
      </c>
      <c r="J23" s="85">
        <f t="shared" si="2"/>
        <v>1</v>
      </c>
      <c r="K23" s="86" t="s">
        <v>65</v>
      </c>
      <c r="L23" s="86" t="s">
        <v>7</v>
      </c>
      <c r="M23" s="87"/>
      <c r="N23" s="83"/>
      <c r="O23" s="83"/>
      <c r="P23" s="88"/>
      <c r="Q23" s="83"/>
      <c r="R23" s="83"/>
      <c r="S23" s="88"/>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90">
        <f t="shared" si="3"/>
        <v>80169.00630159961</v>
      </c>
      <c r="BB23" s="91">
        <f t="shared" si="4"/>
        <v>80169.00630159961</v>
      </c>
      <c r="BC23" s="92" t="str">
        <f t="shared" si="5"/>
        <v>INR  Eighty Thousand One Hundred &amp; Sixty Nine  and Paise One Only</v>
      </c>
      <c r="BE23" s="100">
        <v>375.21</v>
      </c>
      <c r="BF23" s="82">
        <v>5892</v>
      </c>
      <c r="BG23" s="115">
        <f t="shared" si="0"/>
        <v>6665.030400000001</v>
      </c>
      <c r="BI23" s="115">
        <f t="shared" si="1"/>
        <v>424.43755200000004</v>
      </c>
      <c r="IE23" s="22">
        <v>2</v>
      </c>
      <c r="IF23" s="22" t="s">
        <v>35</v>
      </c>
      <c r="IG23" s="22" t="s">
        <v>46</v>
      </c>
      <c r="IH23" s="22">
        <v>10</v>
      </c>
      <c r="II23" s="22" t="s">
        <v>39</v>
      </c>
    </row>
    <row r="24" spans="1:243" s="21" customFormat="1" ht="207" customHeight="1">
      <c r="A24" s="34">
        <v>12</v>
      </c>
      <c r="B24" s="102" t="s">
        <v>406</v>
      </c>
      <c r="C24" s="103" t="s">
        <v>56</v>
      </c>
      <c r="D24" s="96">
        <v>918.3299999999999</v>
      </c>
      <c r="E24" s="99" t="s">
        <v>358</v>
      </c>
      <c r="F24" s="100">
        <v>106.33280000000002</v>
      </c>
      <c r="G24" s="83"/>
      <c r="H24" s="83"/>
      <c r="I24" s="84" t="s">
        <v>40</v>
      </c>
      <c r="J24" s="85">
        <f t="shared" si="2"/>
        <v>1</v>
      </c>
      <c r="K24" s="86" t="s">
        <v>65</v>
      </c>
      <c r="L24" s="86" t="s">
        <v>7</v>
      </c>
      <c r="M24" s="87"/>
      <c r="N24" s="83"/>
      <c r="O24" s="83"/>
      <c r="P24" s="88"/>
      <c r="Q24" s="83"/>
      <c r="R24" s="83"/>
      <c r="S24" s="88"/>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90">
        <f t="shared" si="3"/>
        <v>97648.60022400001</v>
      </c>
      <c r="BB24" s="91">
        <f t="shared" si="4"/>
        <v>97648.60022400001</v>
      </c>
      <c r="BC24" s="92" t="str">
        <f t="shared" si="5"/>
        <v>INR  Ninety Seven Thousand Six Hundred &amp; Forty Eight  and Paise Sixty Only</v>
      </c>
      <c r="BE24" s="100">
        <v>94</v>
      </c>
      <c r="BF24" s="82">
        <v>5987</v>
      </c>
      <c r="BG24" s="115">
        <f t="shared" si="0"/>
        <v>6772.4944000000005</v>
      </c>
      <c r="BI24" s="115">
        <f t="shared" si="1"/>
        <v>106.33280000000002</v>
      </c>
      <c r="IE24" s="22">
        <v>1.01</v>
      </c>
      <c r="IF24" s="22" t="s">
        <v>41</v>
      </c>
      <c r="IG24" s="22" t="s">
        <v>36</v>
      </c>
      <c r="IH24" s="22">
        <v>123.223</v>
      </c>
      <c r="II24" s="22" t="s">
        <v>39</v>
      </c>
    </row>
    <row r="25" spans="1:243" s="21" customFormat="1" ht="244.5" customHeight="1">
      <c r="A25" s="34">
        <v>13</v>
      </c>
      <c r="B25" s="102" t="s">
        <v>960</v>
      </c>
      <c r="C25" s="103" t="s">
        <v>164</v>
      </c>
      <c r="D25" s="96">
        <v>470.99339999999995</v>
      </c>
      <c r="E25" s="99" t="s">
        <v>358</v>
      </c>
      <c r="F25" s="100">
        <v>124.43200000000002</v>
      </c>
      <c r="G25" s="83"/>
      <c r="H25" s="83"/>
      <c r="I25" s="84" t="s">
        <v>40</v>
      </c>
      <c r="J25" s="85">
        <f t="shared" si="2"/>
        <v>1</v>
      </c>
      <c r="K25" s="86" t="s">
        <v>65</v>
      </c>
      <c r="L25" s="86" t="s">
        <v>7</v>
      </c>
      <c r="M25" s="87"/>
      <c r="N25" s="83"/>
      <c r="O25" s="83"/>
      <c r="P25" s="88"/>
      <c r="Q25" s="83"/>
      <c r="R25" s="83"/>
      <c r="S25" s="88"/>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90">
        <f t="shared" si="3"/>
        <v>58606.6507488</v>
      </c>
      <c r="BB25" s="91">
        <f t="shared" si="4"/>
        <v>58606.6507488</v>
      </c>
      <c r="BC25" s="92" t="str">
        <f t="shared" si="5"/>
        <v>INR  Fifty Eight Thousand Six Hundred &amp; Six  and Paise Sixty Five Only</v>
      </c>
      <c r="BE25" s="100">
        <v>110</v>
      </c>
      <c r="BF25" s="82">
        <v>6082</v>
      </c>
      <c r="BG25" s="115">
        <f t="shared" si="0"/>
        <v>6879.958400000001</v>
      </c>
      <c r="BI25" s="115">
        <f t="shared" si="1"/>
        <v>124.43200000000002</v>
      </c>
      <c r="IE25" s="22">
        <v>1.02</v>
      </c>
      <c r="IF25" s="22" t="s">
        <v>43</v>
      </c>
      <c r="IG25" s="22" t="s">
        <v>44</v>
      </c>
      <c r="IH25" s="22">
        <v>213</v>
      </c>
      <c r="II25" s="22" t="s">
        <v>39</v>
      </c>
    </row>
    <row r="26" spans="1:243" s="21" customFormat="1" ht="75.75" customHeight="1">
      <c r="A26" s="34">
        <v>14</v>
      </c>
      <c r="B26" s="102" t="s">
        <v>407</v>
      </c>
      <c r="C26" s="103" t="s">
        <v>57</v>
      </c>
      <c r="D26" s="96">
        <v>3860.4665499999996</v>
      </c>
      <c r="E26" s="99" t="s">
        <v>358</v>
      </c>
      <c r="F26" s="100">
        <v>389.13280000000003</v>
      </c>
      <c r="G26" s="83"/>
      <c r="H26" s="83"/>
      <c r="I26" s="84" t="s">
        <v>40</v>
      </c>
      <c r="J26" s="85">
        <f>IF(I26="Less(-)",-1,1)</f>
        <v>1</v>
      </c>
      <c r="K26" s="86" t="s">
        <v>65</v>
      </c>
      <c r="L26" s="86" t="s">
        <v>7</v>
      </c>
      <c r="M26" s="87"/>
      <c r="N26" s="83"/>
      <c r="O26" s="83"/>
      <c r="P26" s="88"/>
      <c r="Q26" s="83"/>
      <c r="R26" s="83"/>
      <c r="S26" s="88"/>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90">
        <f>total_amount_ba($B$2,$D$2,D26,F26,J26,K26,M26)</f>
        <v>1502234.15790784</v>
      </c>
      <c r="BB26" s="91">
        <f>BA26+SUM(N26:AZ26)</f>
        <v>1502234.15790784</v>
      </c>
      <c r="BC26" s="92" t="str">
        <f>SpellNumber(L26,BB26)</f>
        <v>INR  Fifteen Lakh Two Thousand Two Hundred &amp; Thirty Four  and Paise Sixteen Only</v>
      </c>
      <c r="BE26" s="100">
        <v>344</v>
      </c>
      <c r="BF26" s="104">
        <v>363</v>
      </c>
      <c r="BG26" s="115">
        <f t="shared" si="0"/>
        <v>410.6256000000001</v>
      </c>
      <c r="BI26" s="115">
        <f t="shared" si="1"/>
        <v>389.13280000000003</v>
      </c>
      <c r="IE26" s="22">
        <v>2</v>
      </c>
      <c r="IF26" s="22" t="s">
        <v>35</v>
      </c>
      <c r="IG26" s="22" t="s">
        <v>46</v>
      </c>
      <c r="IH26" s="22">
        <v>10</v>
      </c>
      <c r="II26" s="22" t="s">
        <v>39</v>
      </c>
    </row>
    <row r="27" spans="1:243" s="21" customFormat="1" ht="273" customHeight="1">
      <c r="A27" s="34">
        <v>15</v>
      </c>
      <c r="B27" s="102" t="s">
        <v>408</v>
      </c>
      <c r="C27" s="103" t="s">
        <v>58</v>
      </c>
      <c r="D27" s="96">
        <v>768.6307877500002</v>
      </c>
      <c r="E27" s="99" t="s">
        <v>413</v>
      </c>
      <c r="F27" s="100">
        <v>7290.742368000001</v>
      </c>
      <c r="G27" s="83"/>
      <c r="H27" s="83"/>
      <c r="I27" s="84" t="s">
        <v>40</v>
      </c>
      <c r="J27" s="85">
        <f t="shared" si="2"/>
        <v>1</v>
      </c>
      <c r="K27" s="86" t="s">
        <v>65</v>
      </c>
      <c r="L27" s="86" t="s">
        <v>7</v>
      </c>
      <c r="M27" s="87"/>
      <c r="N27" s="83"/>
      <c r="O27" s="83"/>
      <c r="P27" s="88"/>
      <c r="Q27" s="83"/>
      <c r="R27" s="83"/>
      <c r="S27" s="88"/>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90">
        <f t="shared" si="3"/>
        <v>5603889.0495981425</v>
      </c>
      <c r="BB27" s="91">
        <f t="shared" si="4"/>
        <v>5603889.0495981425</v>
      </c>
      <c r="BC27" s="92" t="str">
        <f t="shared" si="5"/>
        <v>INR  Fifty Six Lakh Three Thousand Eight Hundred &amp; Eighty Nine  and Paise Five Only</v>
      </c>
      <c r="BE27" s="100">
        <v>6445.14</v>
      </c>
      <c r="BF27" s="104">
        <v>381</v>
      </c>
      <c r="BG27" s="115">
        <f t="shared" si="0"/>
        <v>430.98720000000003</v>
      </c>
      <c r="BI27" s="115">
        <f t="shared" si="1"/>
        <v>7290.742368000001</v>
      </c>
      <c r="IE27" s="22">
        <v>3</v>
      </c>
      <c r="IF27" s="22" t="s">
        <v>48</v>
      </c>
      <c r="IG27" s="22" t="s">
        <v>49</v>
      </c>
      <c r="IH27" s="22">
        <v>10</v>
      </c>
      <c r="II27" s="22" t="s">
        <v>39</v>
      </c>
    </row>
    <row r="28" spans="1:243" s="21" customFormat="1" ht="275.25" customHeight="1">
      <c r="A28" s="34">
        <v>16</v>
      </c>
      <c r="B28" s="102" t="s">
        <v>409</v>
      </c>
      <c r="C28" s="103" t="s">
        <v>59</v>
      </c>
      <c r="D28" s="96">
        <v>207.47226675</v>
      </c>
      <c r="E28" s="99" t="s">
        <v>413</v>
      </c>
      <c r="F28" s="100">
        <v>7398.206368000001</v>
      </c>
      <c r="G28" s="83"/>
      <c r="H28" s="83"/>
      <c r="I28" s="84" t="s">
        <v>40</v>
      </c>
      <c r="J28" s="85">
        <f t="shared" si="2"/>
        <v>1</v>
      </c>
      <c r="K28" s="86" t="s">
        <v>65</v>
      </c>
      <c r="L28" s="86" t="s">
        <v>7</v>
      </c>
      <c r="M28" s="87"/>
      <c r="N28" s="83"/>
      <c r="O28" s="83"/>
      <c r="P28" s="88"/>
      <c r="Q28" s="83"/>
      <c r="R28" s="83"/>
      <c r="S28" s="88"/>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90">
        <f t="shared" si="3"/>
        <v>1534922.645053245</v>
      </c>
      <c r="BB28" s="91">
        <f t="shared" si="4"/>
        <v>1534922.645053245</v>
      </c>
      <c r="BC28" s="92" t="str">
        <f t="shared" si="5"/>
        <v>INR  Fifteen Lakh Thirty Four Thousand Nine Hundred &amp; Twenty Two  and Paise Sixty Five Only</v>
      </c>
      <c r="BE28" s="100">
        <v>6540.14</v>
      </c>
      <c r="BF28" s="104">
        <v>399</v>
      </c>
      <c r="BG28" s="115">
        <f t="shared" si="0"/>
        <v>451.34880000000004</v>
      </c>
      <c r="BI28" s="115">
        <f t="shared" si="1"/>
        <v>7398.206368000001</v>
      </c>
      <c r="IE28" s="22"/>
      <c r="IF28" s="22"/>
      <c r="IG28" s="22"/>
      <c r="IH28" s="22"/>
      <c r="II28" s="22"/>
    </row>
    <row r="29" spans="1:243" s="21" customFormat="1" ht="278.25" customHeight="1">
      <c r="A29" s="34">
        <v>17</v>
      </c>
      <c r="B29" s="102" t="s">
        <v>410</v>
      </c>
      <c r="C29" s="103" t="s">
        <v>60</v>
      </c>
      <c r="D29" s="96">
        <v>207.47226675</v>
      </c>
      <c r="E29" s="99" t="s">
        <v>413</v>
      </c>
      <c r="F29" s="100">
        <v>7505.670368000002</v>
      </c>
      <c r="G29" s="83"/>
      <c r="H29" s="83"/>
      <c r="I29" s="84" t="s">
        <v>40</v>
      </c>
      <c r="J29" s="85">
        <f t="shared" si="2"/>
        <v>1</v>
      </c>
      <c r="K29" s="86" t="s">
        <v>65</v>
      </c>
      <c r="L29" s="86" t="s">
        <v>7</v>
      </c>
      <c r="M29" s="87"/>
      <c r="N29" s="83"/>
      <c r="O29" s="83"/>
      <c r="P29" s="88"/>
      <c r="Q29" s="83"/>
      <c r="R29" s="83"/>
      <c r="S29" s="88"/>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90">
        <f t="shared" si="3"/>
        <v>1557218.444727267</v>
      </c>
      <c r="BB29" s="91">
        <f t="shared" si="4"/>
        <v>1557218.444727267</v>
      </c>
      <c r="BC29" s="92" t="str">
        <f t="shared" si="5"/>
        <v>INR  Fifteen Lakh Fifty Seven Thousand Two Hundred &amp; Eighteen  and Paise Forty Four Only</v>
      </c>
      <c r="BE29" s="100">
        <v>6635.14</v>
      </c>
      <c r="BF29" s="104">
        <v>417</v>
      </c>
      <c r="BG29" s="115">
        <f t="shared" si="0"/>
        <v>471.71040000000005</v>
      </c>
      <c r="BI29" s="115">
        <f t="shared" si="1"/>
        <v>7505.670368000002</v>
      </c>
      <c r="IE29" s="22"/>
      <c r="IF29" s="22"/>
      <c r="IG29" s="22"/>
      <c r="IH29" s="22"/>
      <c r="II29" s="22"/>
    </row>
    <row r="30" spans="1:243" s="21" customFormat="1" ht="274.5" customHeight="1">
      <c r="A30" s="34">
        <v>18</v>
      </c>
      <c r="B30" s="102" t="s">
        <v>411</v>
      </c>
      <c r="C30" s="103" t="s">
        <v>61</v>
      </c>
      <c r="D30" s="96">
        <v>207.47226675</v>
      </c>
      <c r="E30" s="99" t="s">
        <v>413</v>
      </c>
      <c r="F30" s="100">
        <v>7613.134368000001</v>
      </c>
      <c r="G30" s="83"/>
      <c r="H30" s="83"/>
      <c r="I30" s="84" t="s">
        <v>40</v>
      </c>
      <c r="J30" s="85">
        <f t="shared" si="2"/>
        <v>1</v>
      </c>
      <c r="K30" s="86" t="s">
        <v>65</v>
      </c>
      <c r="L30" s="86" t="s">
        <v>7</v>
      </c>
      <c r="M30" s="87"/>
      <c r="N30" s="83"/>
      <c r="O30" s="83"/>
      <c r="P30" s="88"/>
      <c r="Q30" s="83"/>
      <c r="R30" s="83"/>
      <c r="S30" s="88"/>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90">
        <f t="shared" si="3"/>
        <v>1579514.2444012887</v>
      </c>
      <c r="BB30" s="91">
        <f t="shared" si="4"/>
        <v>1579514.2444012887</v>
      </c>
      <c r="BC30" s="92" t="str">
        <f t="shared" si="5"/>
        <v>INR  Fifteen Lakh Seventy Nine Thousand Five Hundred &amp; Fourteen  and Paise Twenty Four Only</v>
      </c>
      <c r="BE30" s="100">
        <v>6730.14</v>
      </c>
      <c r="BF30" s="104">
        <v>435</v>
      </c>
      <c r="BG30" s="115">
        <f t="shared" si="0"/>
        <v>492.07200000000006</v>
      </c>
      <c r="BI30" s="115">
        <f t="shared" si="1"/>
        <v>7613.134368000001</v>
      </c>
      <c r="IE30" s="22"/>
      <c r="IF30" s="22"/>
      <c r="IG30" s="22"/>
      <c r="IH30" s="22"/>
      <c r="II30" s="22"/>
    </row>
    <row r="31" spans="1:243" s="21" customFormat="1" ht="270.75" customHeight="1">
      <c r="A31" s="34">
        <v>19</v>
      </c>
      <c r="B31" s="102" t="s">
        <v>412</v>
      </c>
      <c r="C31" s="103" t="s">
        <v>71</v>
      </c>
      <c r="D31" s="96">
        <v>9.223661999999997</v>
      </c>
      <c r="E31" s="99" t="s">
        <v>413</v>
      </c>
      <c r="F31" s="100">
        <v>7720.598368000001</v>
      </c>
      <c r="G31" s="83"/>
      <c r="H31" s="83"/>
      <c r="I31" s="84" t="s">
        <v>40</v>
      </c>
      <c r="J31" s="85">
        <f t="shared" si="2"/>
        <v>1</v>
      </c>
      <c r="K31" s="86" t="s">
        <v>65</v>
      </c>
      <c r="L31" s="86" t="s">
        <v>7</v>
      </c>
      <c r="M31" s="87"/>
      <c r="N31" s="83"/>
      <c r="O31" s="83"/>
      <c r="P31" s="88"/>
      <c r="Q31" s="83"/>
      <c r="R31" s="83"/>
      <c r="S31" s="88"/>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90">
        <f t="shared" si="3"/>
        <v>71212.1897841836</v>
      </c>
      <c r="BB31" s="91">
        <f t="shared" si="4"/>
        <v>71212.1897841836</v>
      </c>
      <c r="BC31" s="92" t="str">
        <f t="shared" si="5"/>
        <v>INR  Seventy One Thousand Two Hundred &amp; Twelve  and Paise Nineteen Only</v>
      </c>
      <c r="BE31" s="100">
        <v>6825.14</v>
      </c>
      <c r="BF31" s="82">
        <v>73743</v>
      </c>
      <c r="BG31" s="115">
        <f t="shared" si="0"/>
        <v>83418.0816</v>
      </c>
      <c r="BI31" s="115">
        <f t="shared" si="1"/>
        <v>7720.598368000001</v>
      </c>
      <c r="IE31" s="22"/>
      <c r="IF31" s="22"/>
      <c r="IG31" s="22"/>
      <c r="IH31" s="22"/>
      <c r="II31" s="22"/>
    </row>
    <row r="32" spans="1:243" s="21" customFormat="1" ht="76.5" customHeight="1">
      <c r="A32" s="34">
        <v>20</v>
      </c>
      <c r="B32" s="119" t="s">
        <v>414</v>
      </c>
      <c r="C32" s="103" t="s">
        <v>72</v>
      </c>
      <c r="D32" s="96">
        <v>235.20000000000002</v>
      </c>
      <c r="E32" s="99" t="s">
        <v>346</v>
      </c>
      <c r="F32" s="100">
        <v>27.1488</v>
      </c>
      <c r="G32" s="83"/>
      <c r="H32" s="83"/>
      <c r="I32" s="84" t="s">
        <v>40</v>
      </c>
      <c r="J32" s="85">
        <f>IF(I32="Less(-)",-1,1)</f>
        <v>1</v>
      </c>
      <c r="K32" s="86" t="s">
        <v>65</v>
      </c>
      <c r="L32" s="86" t="s">
        <v>7</v>
      </c>
      <c r="M32" s="87"/>
      <c r="N32" s="83"/>
      <c r="O32" s="83"/>
      <c r="P32" s="88"/>
      <c r="Q32" s="83"/>
      <c r="R32" s="83"/>
      <c r="S32" s="88"/>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90">
        <f>total_amount_ba($B$2,$D$2,D32,F32,J32,K32,M32)</f>
        <v>6385.397760000001</v>
      </c>
      <c r="BB32" s="91">
        <f>BA32+SUM(N32:AZ32)</f>
        <v>6385.397760000001</v>
      </c>
      <c r="BC32" s="92" t="str">
        <f>SpellNumber(L32,BB32)</f>
        <v>INR  Six Thousand Three Hundred &amp; Eighty Five  and Paise Forty Only</v>
      </c>
      <c r="BE32" s="100">
        <v>24</v>
      </c>
      <c r="BF32" s="82">
        <v>74173</v>
      </c>
      <c r="BG32" s="115">
        <f t="shared" si="0"/>
        <v>83904.49760000002</v>
      </c>
      <c r="BI32" s="115">
        <f t="shared" si="1"/>
        <v>27.1488</v>
      </c>
      <c r="IE32" s="22"/>
      <c r="IF32" s="22"/>
      <c r="IG32" s="22"/>
      <c r="IH32" s="22"/>
      <c r="II32" s="22"/>
    </row>
    <row r="33" spans="1:243" s="21" customFormat="1" ht="78" customHeight="1">
      <c r="A33" s="34">
        <v>21</v>
      </c>
      <c r="B33" s="102" t="s">
        <v>415</v>
      </c>
      <c r="C33" s="103" t="s">
        <v>73</v>
      </c>
      <c r="D33" s="96">
        <v>73.87151499999997</v>
      </c>
      <c r="E33" s="99" t="s">
        <v>413</v>
      </c>
      <c r="F33" s="100">
        <v>4967.099200000001</v>
      </c>
      <c r="G33" s="83"/>
      <c r="H33" s="83"/>
      <c r="I33" s="84" t="s">
        <v>40</v>
      </c>
      <c r="J33" s="85">
        <f t="shared" si="2"/>
        <v>1</v>
      </c>
      <c r="K33" s="86" t="s">
        <v>65</v>
      </c>
      <c r="L33" s="86" t="s">
        <v>7</v>
      </c>
      <c r="M33" s="87"/>
      <c r="N33" s="83"/>
      <c r="O33" s="83"/>
      <c r="P33" s="88"/>
      <c r="Q33" s="83"/>
      <c r="R33" s="83"/>
      <c r="S33" s="88"/>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90">
        <f t="shared" si="3"/>
        <v>366927.1430592879</v>
      </c>
      <c r="BB33" s="91">
        <f t="shared" si="4"/>
        <v>366927.1430592879</v>
      </c>
      <c r="BC33" s="92" t="str">
        <f t="shared" si="5"/>
        <v>INR  Three Lakh Sixty Six Thousand Nine Hundred &amp; Twenty Seven  and Paise Fourteen Only</v>
      </c>
      <c r="BE33" s="100">
        <v>4391</v>
      </c>
      <c r="BF33" s="82">
        <v>74603</v>
      </c>
      <c r="BG33" s="115">
        <f t="shared" si="0"/>
        <v>84390.91360000001</v>
      </c>
      <c r="BI33" s="115">
        <f t="shared" si="1"/>
        <v>4967.099200000001</v>
      </c>
      <c r="IE33" s="22"/>
      <c r="IF33" s="22"/>
      <c r="IG33" s="22"/>
      <c r="IH33" s="22"/>
      <c r="II33" s="22"/>
    </row>
    <row r="34" spans="1:243" s="21" customFormat="1" ht="101.25" customHeight="1">
      <c r="A34" s="34">
        <v>22</v>
      </c>
      <c r="B34" s="102" t="s">
        <v>416</v>
      </c>
      <c r="C34" s="103" t="s">
        <v>74</v>
      </c>
      <c r="D34" s="96">
        <v>298.4805</v>
      </c>
      <c r="E34" s="99" t="s">
        <v>413</v>
      </c>
      <c r="F34" s="100">
        <v>5985.179200000001</v>
      </c>
      <c r="G34" s="83"/>
      <c r="H34" s="83"/>
      <c r="I34" s="84" t="s">
        <v>40</v>
      </c>
      <c r="J34" s="85">
        <f t="shared" si="2"/>
        <v>1</v>
      </c>
      <c r="K34" s="86" t="s">
        <v>65</v>
      </c>
      <c r="L34" s="86" t="s">
        <v>7</v>
      </c>
      <c r="M34" s="87"/>
      <c r="N34" s="83"/>
      <c r="O34" s="83"/>
      <c r="P34" s="88"/>
      <c r="Q34" s="83"/>
      <c r="R34" s="83"/>
      <c r="S34" s="88"/>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90">
        <f t="shared" si="3"/>
        <v>1786459.2802056004</v>
      </c>
      <c r="BB34" s="91">
        <f t="shared" si="4"/>
        <v>1786459.2802056004</v>
      </c>
      <c r="BC34" s="92" t="str">
        <f t="shared" si="5"/>
        <v>INR  Seventeen Lakh Eighty Six Thousand Four Hundred &amp; Fifty Nine  and Paise Twenty Eight Only</v>
      </c>
      <c r="BE34" s="100">
        <v>5291</v>
      </c>
      <c r="BF34" s="82">
        <v>75033</v>
      </c>
      <c r="BG34" s="115">
        <f t="shared" si="0"/>
        <v>84877.32960000001</v>
      </c>
      <c r="BI34" s="115">
        <f t="shared" si="1"/>
        <v>5985.179200000001</v>
      </c>
      <c r="IE34" s="22"/>
      <c r="IF34" s="22"/>
      <c r="IG34" s="22"/>
      <c r="IH34" s="22"/>
      <c r="II34" s="22"/>
    </row>
    <row r="35" spans="1:243" s="21" customFormat="1" ht="80.25" customHeight="1">
      <c r="A35" s="34">
        <v>23</v>
      </c>
      <c r="B35" s="102" t="s">
        <v>417</v>
      </c>
      <c r="C35" s="103" t="s">
        <v>75</v>
      </c>
      <c r="D35" s="96">
        <v>90</v>
      </c>
      <c r="E35" s="99" t="s">
        <v>413</v>
      </c>
      <c r="F35" s="100">
        <v>6104.792288000001</v>
      </c>
      <c r="G35" s="83"/>
      <c r="H35" s="83"/>
      <c r="I35" s="84" t="s">
        <v>40</v>
      </c>
      <c r="J35" s="85">
        <f t="shared" si="2"/>
        <v>1</v>
      </c>
      <c r="K35" s="86" t="s">
        <v>65</v>
      </c>
      <c r="L35" s="86" t="s">
        <v>7</v>
      </c>
      <c r="M35" s="87"/>
      <c r="N35" s="83"/>
      <c r="O35" s="83"/>
      <c r="P35" s="88"/>
      <c r="Q35" s="83"/>
      <c r="R35" s="83"/>
      <c r="S35" s="88"/>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90">
        <f t="shared" si="3"/>
        <v>549431.3059200001</v>
      </c>
      <c r="BB35" s="91">
        <f t="shared" si="4"/>
        <v>549431.3059200001</v>
      </c>
      <c r="BC35" s="92" t="str">
        <f t="shared" si="5"/>
        <v>INR  Five Lakh Forty Nine Thousand Four Hundred &amp; Thirty One  and Paise Thirty One Only</v>
      </c>
      <c r="BE35" s="100">
        <v>5396.74</v>
      </c>
      <c r="BF35" s="82">
        <v>75463</v>
      </c>
      <c r="BG35" s="115">
        <f t="shared" si="0"/>
        <v>85363.74560000001</v>
      </c>
      <c r="BI35" s="115">
        <f t="shared" si="1"/>
        <v>6104.792288000001</v>
      </c>
      <c r="IE35" s="22"/>
      <c r="IF35" s="22"/>
      <c r="IG35" s="22"/>
      <c r="IH35" s="22"/>
      <c r="II35" s="22"/>
    </row>
    <row r="36" spans="1:243" s="21" customFormat="1" ht="123.75" customHeight="1">
      <c r="A36" s="34">
        <v>24</v>
      </c>
      <c r="B36" s="102" t="s">
        <v>418</v>
      </c>
      <c r="C36" s="103" t="s">
        <v>76</v>
      </c>
      <c r="D36" s="96">
        <v>285</v>
      </c>
      <c r="E36" s="99" t="s">
        <v>413</v>
      </c>
      <c r="F36" s="100">
        <v>99.54560000000001</v>
      </c>
      <c r="G36" s="83"/>
      <c r="H36" s="83"/>
      <c r="I36" s="84" t="s">
        <v>40</v>
      </c>
      <c r="J36" s="85">
        <f t="shared" si="2"/>
        <v>1</v>
      </c>
      <c r="K36" s="86" t="s">
        <v>65</v>
      </c>
      <c r="L36" s="86" t="s">
        <v>7</v>
      </c>
      <c r="M36" s="87"/>
      <c r="N36" s="83"/>
      <c r="O36" s="83"/>
      <c r="P36" s="88"/>
      <c r="Q36" s="83"/>
      <c r="R36" s="83"/>
      <c r="S36" s="88"/>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90">
        <f t="shared" si="3"/>
        <v>28370.496000000003</v>
      </c>
      <c r="BB36" s="91">
        <f t="shared" si="4"/>
        <v>28370.496000000003</v>
      </c>
      <c r="BC36" s="92" t="str">
        <f t="shared" si="5"/>
        <v>INR  Twenty Eight Thousand Three Hundred &amp; Seventy  and Paise Fifty Only</v>
      </c>
      <c r="BE36" s="100">
        <v>88</v>
      </c>
      <c r="BF36" s="82">
        <v>5172</v>
      </c>
      <c r="BG36" s="115">
        <f t="shared" si="0"/>
        <v>5850.566400000001</v>
      </c>
      <c r="BI36" s="115">
        <f t="shared" si="1"/>
        <v>99.54560000000001</v>
      </c>
      <c r="IE36" s="22"/>
      <c r="IF36" s="22"/>
      <c r="IG36" s="22"/>
      <c r="IH36" s="22"/>
      <c r="II36" s="22"/>
    </row>
    <row r="37" spans="1:243" s="21" customFormat="1" ht="78" customHeight="1">
      <c r="A37" s="34">
        <v>25</v>
      </c>
      <c r="B37" s="102" t="s">
        <v>419</v>
      </c>
      <c r="C37" s="103" t="s">
        <v>77</v>
      </c>
      <c r="D37" s="81">
        <v>650</v>
      </c>
      <c r="E37" s="99" t="s">
        <v>413</v>
      </c>
      <c r="F37" s="100">
        <v>6728.626464000001</v>
      </c>
      <c r="G37" s="83"/>
      <c r="H37" s="83"/>
      <c r="I37" s="84" t="s">
        <v>40</v>
      </c>
      <c r="J37" s="85">
        <f t="shared" si="2"/>
        <v>1</v>
      </c>
      <c r="K37" s="86" t="s">
        <v>65</v>
      </c>
      <c r="L37" s="86" t="s">
        <v>7</v>
      </c>
      <c r="M37" s="87"/>
      <c r="N37" s="83"/>
      <c r="O37" s="83"/>
      <c r="P37" s="88"/>
      <c r="Q37" s="83"/>
      <c r="R37" s="83"/>
      <c r="S37" s="88"/>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90">
        <f t="shared" si="3"/>
        <v>4373607.2016</v>
      </c>
      <c r="BB37" s="91">
        <f t="shared" si="4"/>
        <v>4373607.2016</v>
      </c>
      <c r="BC37" s="92" t="str">
        <f t="shared" si="5"/>
        <v>INR  Forty Three Lakh Seventy Three Thousand Six Hundred &amp; Seven  and Paise Twenty Only</v>
      </c>
      <c r="BE37" s="100">
        <v>5948.22</v>
      </c>
      <c r="BF37" s="82">
        <v>5395</v>
      </c>
      <c r="BG37" s="115">
        <f t="shared" si="0"/>
        <v>6102.8240000000005</v>
      </c>
      <c r="BI37" s="115">
        <f t="shared" si="1"/>
        <v>6728.626464000001</v>
      </c>
      <c r="IE37" s="22"/>
      <c r="IF37" s="22"/>
      <c r="IG37" s="22"/>
      <c r="IH37" s="22"/>
      <c r="II37" s="22"/>
    </row>
    <row r="38" spans="1:243" s="21" customFormat="1" ht="204" customHeight="1">
      <c r="A38" s="34">
        <v>26</v>
      </c>
      <c r="B38" s="102" t="s">
        <v>420</v>
      </c>
      <c r="C38" s="103" t="s">
        <v>78</v>
      </c>
      <c r="D38" s="96">
        <v>12443.359726500003</v>
      </c>
      <c r="E38" s="99" t="s">
        <v>396</v>
      </c>
      <c r="F38" s="100">
        <v>403.83840000000004</v>
      </c>
      <c r="G38" s="83"/>
      <c r="H38" s="83"/>
      <c r="I38" s="84" t="s">
        <v>40</v>
      </c>
      <c r="J38" s="85">
        <f>IF(I38="Less(-)",-1,1)</f>
        <v>1</v>
      </c>
      <c r="K38" s="86" t="s">
        <v>65</v>
      </c>
      <c r="L38" s="86" t="s">
        <v>7</v>
      </c>
      <c r="M38" s="87"/>
      <c r="N38" s="83"/>
      <c r="O38" s="83"/>
      <c r="P38" s="88"/>
      <c r="Q38" s="83"/>
      <c r="R38" s="83"/>
      <c r="S38" s="88"/>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90">
        <f>total_amount_ba($B$2,$D$2,D38,F38,J38,K38,M38)</f>
        <v>5025106.482574199</v>
      </c>
      <c r="BB38" s="91">
        <f>BA38+SUM(N38:AZ38)</f>
        <v>5025106.482574199</v>
      </c>
      <c r="BC38" s="92" t="str">
        <f>SpellNumber(L38,BB38)</f>
        <v>INR  Fifty Lakh Twenty Five Thousand One Hundred &amp; Six  and Paise Forty Eight Only</v>
      </c>
      <c r="BE38" s="100">
        <v>357</v>
      </c>
      <c r="BF38" s="82">
        <v>5506</v>
      </c>
      <c r="BG38" s="115">
        <f t="shared" si="0"/>
        <v>6228.3872</v>
      </c>
      <c r="BI38" s="115">
        <f t="shared" si="1"/>
        <v>403.83840000000004</v>
      </c>
      <c r="IE38" s="22"/>
      <c r="IF38" s="22"/>
      <c r="IG38" s="22"/>
      <c r="IH38" s="22"/>
      <c r="II38" s="22"/>
    </row>
    <row r="39" spans="1:243" s="21" customFormat="1" ht="203.25" customHeight="1">
      <c r="A39" s="34">
        <v>27</v>
      </c>
      <c r="B39" s="102" t="s">
        <v>421</v>
      </c>
      <c r="C39" s="103" t="s">
        <v>79</v>
      </c>
      <c r="D39" s="96">
        <v>1340.2336004999997</v>
      </c>
      <c r="E39" s="99" t="s">
        <v>396</v>
      </c>
      <c r="F39" s="100">
        <v>424.20000000000005</v>
      </c>
      <c r="G39" s="83"/>
      <c r="H39" s="83"/>
      <c r="I39" s="84" t="s">
        <v>40</v>
      </c>
      <c r="J39" s="85">
        <f>IF(I39="Less(-)",-1,1)</f>
        <v>1</v>
      </c>
      <c r="K39" s="86" t="s">
        <v>65</v>
      </c>
      <c r="L39" s="86" t="s">
        <v>7</v>
      </c>
      <c r="M39" s="87"/>
      <c r="N39" s="83"/>
      <c r="O39" s="83"/>
      <c r="P39" s="88"/>
      <c r="Q39" s="83"/>
      <c r="R39" s="83"/>
      <c r="S39" s="88"/>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90">
        <f>total_amount_ba($B$2,$D$2,D39,F39,J39,K39,M39)</f>
        <v>568527.0933321</v>
      </c>
      <c r="BB39" s="91">
        <f>BA39+SUM(N39:AZ39)</f>
        <v>568527.0933321</v>
      </c>
      <c r="BC39" s="92" t="str">
        <f>SpellNumber(L39,BB39)</f>
        <v>INR  Five Lakh Sixty Eight Thousand Five Hundred &amp; Twenty Seven  and Paise Nine Only</v>
      </c>
      <c r="BE39" s="100">
        <v>375</v>
      </c>
      <c r="BF39" s="82">
        <v>5617</v>
      </c>
      <c r="BG39" s="115">
        <f t="shared" si="0"/>
        <v>6353.950400000001</v>
      </c>
      <c r="BI39" s="115">
        <f t="shared" si="1"/>
        <v>424.20000000000005</v>
      </c>
      <c r="IE39" s="22"/>
      <c r="IF39" s="22"/>
      <c r="IG39" s="22"/>
      <c r="IH39" s="22"/>
      <c r="II39" s="22"/>
    </row>
    <row r="40" spans="1:243" s="21" customFormat="1" ht="208.5" customHeight="1">
      <c r="A40" s="34">
        <v>28</v>
      </c>
      <c r="B40" s="102" t="s">
        <v>422</v>
      </c>
      <c r="C40" s="103" t="s">
        <v>80</v>
      </c>
      <c r="D40" s="96">
        <v>1340.2336004999997</v>
      </c>
      <c r="E40" s="99" t="s">
        <v>396</v>
      </c>
      <c r="F40" s="100">
        <v>444.56160000000006</v>
      </c>
      <c r="G40" s="83"/>
      <c r="H40" s="83"/>
      <c r="I40" s="84" t="s">
        <v>40</v>
      </c>
      <c r="J40" s="85">
        <f t="shared" si="2"/>
        <v>1</v>
      </c>
      <c r="K40" s="86" t="s">
        <v>65</v>
      </c>
      <c r="L40" s="86" t="s">
        <v>7</v>
      </c>
      <c r="M40" s="87"/>
      <c r="N40" s="83"/>
      <c r="O40" s="83"/>
      <c r="P40" s="88"/>
      <c r="Q40" s="83"/>
      <c r="R40" s="83"/>
      <c r="S40" s="88"/>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90">
        <f t="shared" si="3"/>
        <v>595816.3938120408</v>
      </c>
      <c r="BB40" s="91">
        <f t="shared" si="4"/>
        <v>595816.3938120408</v>
      </c>
      <c r="BC40" s="92" t="str">
        <f t="shared" si="5"/>
        <v>INR  Five Lakh Ninety Five Thousand Eight Hundred &amp; Sixteen  and Paise Thirty Nine Only</v>
      </c>
      <c r="BE40" s="100">
        <v>393</v>
      </c>
      <c r="BF40" s="82">
        <v>5728</v>
      </c>
      <c r="BG40" s="115">
        <f t="shared" si="0"/>
        <v>6479.5136</v>
      </c>
      <c r="BI40" s="115">
        <f t="shared" si="1"/>
        <v>444.56160000000006</v>
      </c>
      <c r="IE40" s="22"/>
      <c r="IF40" s="22"/>
      <c r="IG40" s="22"/>
      <c r="IH40" s="22"/>
      <c r="II40" s="22"/>
    </row>
    <row r="41" spans="1:243" s="21" customFormat="1" ht="204.75" customHeight="1">
      <c r="A41" s="34">
        <v>29</v>
      </c>
      <c r="B41" s="102" t="s">
        <v>423</v>
      </c>
      <c r="C41" s="103" t="s">
        <v>81</v>
      </c>
      <c r="D41" s="96">
        <v>1340.2336004999997</v>
      </c>
      <c r="E41" s="99" t="s">
        <v>396</v>
      </c>
      <c r="F41" s="100">
        <v>464.92320000000007</v>
      </c>
      <c r="G41" s="83"/>
      <c r="H41" s="83"/>
      <c r="I41" s="84" t="s">
        <v>40</v>
      </c>
      <c r="J41" s="85">
        <f t="shared" si="2"/>
        <v>1</v>
      </c>
      <c r="K41" s="86" t="s">
        <v>65</v>
      </c>
      <c r="L41" s="86" t="s">
        <v>7</v>
      </c>
      <c r="M41" s="87"/>
      <c r="N41" s="83"/>
      <c r="O41" s="83"/>
      <c r="P41" s="88"/>
      <c r="Q41" s="83"/>
      <c r="R41" s="83"/>
      <c r="S41" s="88"/>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90">
        <f t="shared" si="3"/>
        <v>623105.6942919815</v>
      </c>
      <c r="BB41" s="91">
        <f t="shared" si="4"/>
        <v>623105.6942919815</v>
      </c>
      <c r="BC41" s="92" t="str">
        <f t="shared" si="5"/>
        <v>INR  Six Lakh Twenty Three Thousand One Hundred &amp; Five  and Paise Sixty Nine Only</v>
      </c>
      <c r="BE41" s="100">
        <v>411</v>
      </c>
      <c r="BF41" s="82">
        <v>5839</v>
      </c>
      <c r="BG41" s="115">
        <f t="shared" si="0"/>
        <v>6605.076800000001</v>
      </c>
      <c r="BI41" s="115">
        <f t="shared" si="1"/>
        <v>464.92320000000007</v>
      </c>
      <c r="IE41" s="22"/>
      <c r="IF41" s="22"/>
      <c r="IG41" s="22"/>
      <c r="IH41" s="22"/>
      <c r="II41" s="22"/>
    </row>
    <row r="42" spans="1:243" s="21" customFormat="1" ht="202.5" customHeight="1">
      <c r="A42" s="34">
        <v>30</v>
      </c>
      <c r="B42" s="102" t="s">
        <v>424</v>
      </c>
      <c r="C42" s="103" t="s">
        <v>82</v>
      </c>
      <c r="D42" s="96">
        <v>180.74197199999998</v>
      </c>
      <c r="E42" s="99" t="s">
        <v>396</v>
      </c>
      <c r="F42" s="100">
        <v>485.2848</v>
      </c>
      <c r="G42" s="83"/>
      <c r="H42" s="83"/>
      <c r="I42" s="84" t="s">
        <v>40</v>
      </c>
      <c r="J42" s="85">
        <f t="shared" si="2"/>
        <v>1</v>
      </c>
      <c r="K42" s="86" t="s">
        <v>65</v>
      </c>
      <c r="L42" s="86" t="s">
        <v>7</v>
      </c>
      <c r="M42" s="87"/>
      <c r="N42" s="83"/>
      <c r="O42" s="83"/>
      <c r="P42" s="88"/>
      <c r="Q42" s="83"/>
      <c r="R42" s="83"/>
      <c r="S42" s="88"/>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90">
        <f t="shared" si="3"/>
        <v>87711.33173362559</v>
      </c>
      <c r="BB42" s="91">
        <f t="shared" si="4"/>
        <v>87711.33173362559</v>
      </c>
      <c r="BC42" s="92" t="str">
        <f t="shared" si="5"/>
        <v>INR  Eighty Seven Thousand Seven Hundred &amp; Eleven  and Paise Thirty Three Only</v>
      </c>
      <c r="BE42" s="100">
        <v>429</v>
      </c>
      <c r="BF42" s="82">
        <v>674</v>
      </c>
      <c r="BG42" s="115">
        <f t="shared" si="0"/>
        <v>762.4288000000001</v>
      </c>
      <c r="BI42" s="115">
        <f t="shared" si="1"/>
        <v>485.2848</v>
      </c>
      <c r="IE42" s="22"/>
      <c r="IF42" s="22"/>
      <c r="IG42" s="22"/>
      <c r="IH42" s="22"/>
      <c r="II42" s="22"/>
    </row>
    <row r="43" spans="1:243" s="21" customFormat="1" ht="215.25" customHeight="1">
      <c r="A43" s="34">
        <v>31</v>
      </c>
      <c r="B43" s="102" t="s">
        <v>425</v>
      </c>
      <c r="C43" s="103" t="s">
        <v>83</v>
      </c>
      <c r="D43" s="81">
        <v>173.7</v>
      </c>
      <c r="E43" s="99" t="s">
        <v>430</v>
      </c>
      <c r="F43" s="100">
        <v>80619.4928</v>
      </c>
      <c r="G43" s="83"/>
      <c r="H43" s="83"/>
      <c r="I43" s="84" t="s">
        <v>40</v>
      </c>
      <c r="J43" s="85">
        <f t="shared" si="2"/>
        <v>1</v>
      </c>
      <c r="K43" s="86" t="s">
        <v>65</v>
      </c>
      <c r="L43" s="86" t="s">
        <v>7</v>
      </c>
      <c r="M43" s="87"/>
      <c r="N43" s="83"/>
      <c r="O43" s="83"/>
      <c r="P43" s="88"/>
      <c r="Q43" s="83"/>
      <c r="R43" s="83"/>
      <c r="S43" s="88"/>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90">
        <f t="shared" si="3"/>
        <v>14003605.899360001</v>
      </c>
      <c r="BB43" s="91">
        <f t="shared" si="4"/>
        <v>14003605.899360001</v>
      </c>
      <c r="BC43" s="92" t="str">
        <f t="shared" si="5"/>
        <v>INR  One Crore Forty Lakh Three Thousand Six Hundred &amp; Five  and Paise Ninety Only</v>
      </c>
      <c r="BE43" s="100">
        <v>71269</v>
      </c>
      <c r="BF43" s="82">
        <v>686</v>
      </c>
      <c r="BG43" s="115">
        <f t="shared" si="0"/>
        <v>776.0032000000001</v>
      </c>
      <c r="BI43" s="115">
        <f t="shared" si="1"/>
        <v>80619.4928</v>
      </c>
      <c r="IE43" s="22"/>
      <c r="IF43" s="22"/>
      <c r="IG43" s="22"/>
      <c r="IH43" s="22"/>
      <c r="II43" s="22"/>
    </row>
    <row r="44" spans="1:243" s="21" customFormat="1" ht="210" customHeight="1">
      <c r="A44" s="34">
        <v>32</v>
      </c>
      <c r="B44" s="102" t="s">
        <v>426</v>
      </c>
      <c r="C44" s="103" t="s">
        <v>84</v>
      </c>
      <c r="D44" s="81">
        <v>27</v>
      </c>
      <c r="E44" s="99" t="s">
        <v>430</v>
      </c>
      <c r="F44" s="100">
        <v>81105.9088</v>
      </c>
      <c r="G44" s="83"/>
      <c r="H44" s="83"/>
      <c r="I44" s="84" t="s">
        <v>40</v>
      </c>
      <c r="J44" s="85">
        <f t="shared" si="2"/>
        <v>1</v>
      </c>
      <c r="K44" s="86" t="s">
        <v>65</v>
      </c>
      <c r="L44" s="86" t="s">
        <v>7</v>
      </c>
      <c r="M44" s="87"/>
      <c r="N44" s="83"/>
      <c r="O44" s="83"/>
      <c r="P44" s="88"/>
      <c r="Q44" s="83"/>
      <c r="R44" s="83"/>
      <c r="S44" s="88"/>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90">
        <f t="shared" si="3"/>
        <v>2189859.5376</v>
      </c>
      <c r="BB44" s="91">
        <f t="shared" si="4"/>
        <v>2189859.5376</v>
      </c>
      <c r="BC44" s="92" t="str">
        <f t="shared" si="5"/>
        <v>INR  Twenty One Lakh Eighty Nine Thousand Eight Hundred &amp; Fifty Nine  and Paise Fifty Four Only</v>
      </c>
      <c r="BE44" s="100">
        <v>71699</v>
      </c>
      <c r="BF44" s="82">
        <v>698</v>
      </c>
      <c r="BG44" s="115">
        <f t="shared" si="0"/>
        <v>789.5776000000001</v>
      </c>
      <c r="BI44" s="115">
        <f t="shared" si="1"/>
        <v>81105.9088</v>
      </c>
      <c r="IE44" s="22"/>
      <c r="IF44" s="22"/>
      <c r="IG44" s="22"/>
      <c r="IH44" s="22"/>
      <c r="II44" s="22"/>
    </row>
    <row r="45" spans="1:243" s="21" customFormat="1" ht="198.75" customHeight="1">
      <c r="A45" s="34">
        <v>33</v>
      </c>
      <c r="B45" s="102" t="s">
        <v>427</v>
      </c>
      <c r="C45" s="103" t="s">
        <v>85</v>
      </c>
      <c r="D45" s="81">
        <v>27</v>
      </c>
      <c r="E45" s="99" t="s">
        <v>430</v>
      </c>
      <c r="F45" s="100">
        <v>81592.32480000002</v>
      </c>
      <c r="G45" s="83"/>
      <c r="H45" s="83"/>
      <c r="I45" s="84" t="s">
        <v>40</v>
      </c>
      <c r="J45" s="85">
        <f>IF(I45="Less(-)",-1,1)</f>
        <v>1</v>
      </c>
      <c r="K45" s="86" t="s">
        <v>65</v>
      </c>
      <c r="L45" s="86" t="s">
        <v>7</v>
      </c>
      <c r="M45" s="87"/>
      <c r="N45" s="83"/>
      <c r="O45" s="83"/>
      <c r="P45" s="88"/>
      <c r="Q45" s="83"/>
      <c r="R45" s="83"/>
      <c r="S45" s="88"/>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90">
        <f>total_amount_ba($B$2,$D$2,D45,F45,J45,K45,M45)</f>
        <v>2202992.7696</v>
      </c>
      <c r="BB45" s="91">
        <f>BA45+SUM(N45:AZ45)</f>
        <v>2202992.7696</v>
      </c>
      <c r="BC45" s="92" t="str">
        <f>SpellNumber(L45,BB45)</f>
        <v>INR  Twenty Two Lakh Two Thousand Nine Hundred &amp; Ninety Two  and Paise Seventy Seven Only</v>
      </c>
      <c r="BE45" s="100">
        <v>72129</v>
      </c>
      <c r="BF45" s="82">
        <v>710</v>
      </c>
      <c r="BG45" s="115">
        <f t="shared" si="0"/>
        <v>803.152</v>
      </c>
      <c r="BI45" s="115">
        <f t="shared" si="1"/>
        <v>81592.32480000002</v>
      </c>
      <c r="IE45" s="22"/>
      <c r="IF45" s="22"/>
      <c r="IG45" s="22"/>
      <c r="IH45" s="22"/>
      <c r="II45" s="22"/>
    </row>
    <row r="46" spans="1:243" s="21" customFormat="1" ht="201" customHeight="1">
      <c r="A46" s="34">
        <v>34</v>
      </c>
      <c r="B46" s="102" t="s">
        <v>428</v>
      </c>
      <c r="C46" s="103" t="s">
        <v>183</v>
      </c>
      <c r="D46" s="81">
        <v>27</v>
      </c>
      <c r="E46" s="99" t="s">
        <v>430</v>
      </c>
      <c r="F46" s="100">
        <v>82078.7408</v>
      </c>
      <c r="G46" s="83"/>
      <c r="H46" s="83"/>
      <c r="I46" s="84" t="s">
        <v>40</v>
      </c>
      <c r="J46" s="85">
        <f t="shared" si="2"/>
        <v>1</v>
      </c>
      <c r="K46" s="86" t="s">
        <v>65</v>
      </c>
      <c r="L46" s="86" t="s">
        <v>7</v>
      </c>
      <c r="M46" s="87"/>
      <c r="N46" s="83"/>
      <c r="O46" s="83"/>
      <c r="P46" s="88"/>
      <c r="Q46" s="83"/>
      <c r="R46" s="83"/>
      <c r="S46" s="88"/>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90">
        <f t="shared" si="3"/>
        <v>2216126.0016</v>
      </c>
      <c r="BB46" s="91">
        <f t="shared" si="4"/>
        <v>2216126.0016</v>
      </c>
      <c r="BC46" s="92" t="str">
        <f t="shared" si="5"/>
        <v>INR  Twenty Two Lakh Sixteen Thousand One Hundred &amp; Twenty Six  Only</v>
      </c>
      <c r="BE46" s="100">
        <v>72559</v>
      </c>
      <c r="BF46" s="82">
        <v>196</v>
      </c>
      <c r="BG46" s="115">
        <f t="shared" si="0"/>
        <v>221.7152</v>
      </c>
      <c r="BI46" s="115">
        <f t="shared" si="1"/>
        <v>82078.7408</v>
      </c>
      <c r="IE46" s="22"/>
      <c r="IF46" s="22"/>
      <c r="IG46" s="22"/>
      <c r="IH46" s="22"/>
      <c r="II46" s="22"/>
    </row>
    <row r="47" spans="1:243" s="21" customFormat="1" ht="201" customHeight="1">
      <c r="A47" s="34">
        <v>35</v>
      </c>
      <c r="B47" s="102" t="s">
        <v>429</v>
      </c>
      <c r="C47" s="103" t="s">
        <v>184</v>
      </c>
      <c r="D47" s="81">
        <v>4.2</v>
      </c>
      <c r="E47" s="99" t="s">
        <v>430</v>
      </c>
      <c r="F47" s="100">
        <v>82565.15680000001</v>
      </c>
      <c r="G47" s="83"/>
      <c r="H47" s="83"/>
      <c r="I47" s="84" t="s">
        <v>40</v>
      </c>
      <c r="J47" s="85">
        <f t="shared" si="2"/>
        <v>1</v>
      </c>
      <c r="K47" s="86" t="s">
        <v>65</v>
      </c>
      <c r="L47" s="86" t="s">
        <v>7</v>
      </c>
      <c r="M47" s="87"/>
      <c r="N47" s="83"/>
      <c r="O47" s="83"/>
      <c r="P47" s="88"/>
      <c r="Q47" s="83"/>
      <c r="R47" s="83"/>
      <c r="S47" s="88"/>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90">
        <f t="shared" si="3"/>
        <v>346773.65856000007</v>
      </c>
      <c r="BB47" s="91">
        <f t="shared" si="4"/>
        <v>346773.65856000007</v>
      </c>
      <c r="BC47" s="92" t="str">
        <f t="shared" si="5"/>
        <v>INR  Three Lakh Forty Six Thousand Seven Hundred &amp; Seventy Three  and Paise Sixty Six Only</v>
      </c>
      <c r="BE47" s="100">
        <v>72989</v>
      </c>
      <c r="BF47" s="82">
        <v>1012</v>
      </c>
      <c r="BG47" s="115">
        <f t="shared" si="0"/>
        <v>1144.7744</v>
      </c>
      <c r="BI47" s="115">
        <f t="shared" si="1"/>
        <v>82565.15680000001</v>
      </c>
      <c r="IE47" s="22"/>
      <c r="IF47" s="22"/>
      <c r="IG47" s="22"/>
      <c r="IH47" s="22"/>
      <c r="II47" s="22"/>
    </row>
    <row r="48" spans="1:243" s="21" customFormat="1" ht="64.5" customHeight="1">
      <c r="A48" s="34">
        <v>36</v>
      </c>
      <c r="B48" s="80" t="s">
        <v>431</v>
      </c>
      <c r="C48" s="103" t="s">
        <v>86</v>
      </c>
      <c r="D48" s="96">
        <v>512.3095</v>
      </c>
      <c r="E48" s="99" t="s">
        <v>413</v>
      </c>
      <c r="F48" s="100">
        <v>6117.529600000001</v>
      </c>
      <c r="G48" s="83"/>
      <c r="H48" s="83"/>
      <c r="I48" s="84" t="s">
        <v>40</v>
      </c>
      <c r="J48" s="85">
        <f t="shared" si="2"/>
        <v>1</v>
      </c>
      <c r="K48" s="86" t="s">
        <v>65</v>
      </c>
      <c r="L48" s="86" t="s">
        <v>7</v>
      </c>
      <c r="M48" s="87"/>
      <c r="N48" s="83"/>
      <c r="O48" s="83"/>
      <c r="P48" s="88"/>
      <c r="Q48" s="83"/>
      <c r="R48" s="83"/>
      <c r="S48" s="88"/>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90">
        <f t="shared" si="3"/>
        <v>3134068.5306112003</v>
      </c>
      <c r="BB48" s="91">
        <f t="shared" si="4"/>
        <v>3134068.5306112003</v>
      </c>
      <c r="BC48" s="92" t="str">
        <f t="shared" si="5"/>
        <v>INR  Thirty One Lakh Thirty Four Thousand  &amp;Sixty Eight  and Paise Fifty Three Only</v>
      </c>
      <c r="BE48" s="100">
        <v>5408</v>
      </c>
      <c r="BF48" s="82">
        <v>1024</v>
      </c>
      <c r="BG48" s="115">
        <f t="shared" si="0"/>
        <v>1158.3488000000002</v>
      </c>
      <c r="BI48" s="115">
        <f t="shared" si="1"/>
        <v>6117.529600000001</v>
      </c>
      <c r="IE48" s="22"/>
      <c r="IF48" s="22"/>
      <c r="IG48" s="22"/>
      <c r="IH48" s="22"/>
      <c r="II48" s="22"/>
    </row>
    <row r="49" spans="1:243" s="21" customFormat="1" ht="63.75" customHeight="1">
      <c r="A49" s="34">
        <v>37</v>
      </c>
      <c r="B49" s="80" t="s">
        <v>432</v>
      </c>
      <c r="C49" s="103" t="s">
        <v>87</v>
      </c>
      <c r="D49" s="96">
        <v>167.76882</v>
      </c>
      <c r="E49" s="99" t="s">
        <v>413</v>
      </c>
      <c r="F49" s="100">
        <v>6243.0928</v>
      </c>
      <c r="G49" s="83"/>
      <c r="H49" s="83"/>
      <c r="I49" s="84" t="s">
        <v>40</v>
      </c>
      <c r="J49" s="85">
        <f t="shared" si="2"/>
        <v>1</v>
      </c>
      <c r="K49" s="86" t="s">
        <v>65</v>
      </c>
      <c r="L49" s="86" t="s">
        <v>7</v>
      </c>
      <c r="M49" s="87"/>
      <c r="N49" s="83"/>
      <c r="O49" s="83"/>
      <c r="P49" s="88"/>
      <c r="Q49" s="83"/>
      <c r="R49" s="83"/>
      <c r="S49" s="88"/>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90">
        <f t="shared" si="3"/>
        <v>1047396.3122064961</v>
      </c>
      <c r="BB49" s="91">
        <f t="shared" si="4"/>
        <v>1047396.3122064961</v>
      </c>
      <c r="BC49" s="92" t="str">
        <f t="shared" si="5"/>
        <v>INR  Ten Lakh Forty Seven Thousand Three Hundred &amp; Ninety Six  and Paise Thirty One Only</v>
      </c>
      <c r="BE49" s="100">
        <v>5519</v>
      </c>
      <c r="BF49" s="82">
        <v>1036</v>
      </c>
      <c r="BG49" s="115">
        <f t="shared" si="0"/>
        <v>1171.9232000000002</v>
      </c>
      <c r="BI49" s="115">
        <f t="shared" si="1"/>
        <v>6243.0928</v>
      </c>
      <c r="IE49" s="22"/>
      <c r="IF49" s="22"/>
      <c r="IG49" s="22"/>
      <c r="IH49" s="22"/>
      <c r="II49" s="22"/>
    </row>
    <row r="50" spans="1:243" s="21" customFormat="1" ht="63" customHeight="1">
      <c r="A50" s="34">
        <v>38</v>
      </c>
      <c r="B50" s="80" t="s">
        <v>433</v>
      </c>
      <c r="C50" s="103" t="s">
        <v>88</v>
      </c>
      <c r="D50" s="96">
        <v>167.76882</v>
      </c>
      <c r="E50" s="99" t="s">
        <v>413</v>
      </c>
      <c r="F50" s="100">
        <v>6368.656000000001</v>
      </c>
      <c r="G50" s="83"/>
      <c r="H50" s="83"/>
      <c r="I50" s="84" t="s">
        <v>40</v>
      </c>
      <c r="J50" s="85">
        <f t="shared" si="2"/>
        <v>1</v>
      </c>
      <c r="K50" s="86" t="s">
        <v>65</v>
      </c>
      <c r="L50" s="86" t="s">
        <v>7</v>
      </c>
      <c r="M50" s="87"/>
      <c r="N50" s="83"/>
      <c r="O50" s="83"/>
      <c r="P50" s="88"/>
      <c r="Q50" s="83"/>
      <c r="R50" s="83"/>
      <c r="S50" s="88"/>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90">
        <f t="shared" si="3"/>
        <v>1068461.9021059202</v>
      </c>
      <c r="BB50" s="91">
        <f t="shared" si="4"/>
        <v>1068461.9021059202</v>
      </c>
      <c r="BC50" s="92" t="str">
        <f t="shared" si="5"/>
        <v>INR  Ten Lakh Sixty Eight Thousand Four Hundred &amp; Sixty One  and Paise Ninety Only</v>
      </c>
      <c r="BE50" s="100">
        <v>5630</v>
      </c>
      <c r="BF50" s="82">
        <v>1048</v>
      </c>
      <c r="BG50" s="115">
        <f t="shared" si="0"/>
        <v>1185.4976000000001</v>
      </c>
      <c r="BI50" s="115">
        <f t="shared" si="1"/>
        <v>6368.656000000001</v>
      </c>
      <c r="IE50" s="22"/>
      <c r="IF50" s="22"/>
      <c r="IG50" s="22"/>
      <c r="IH50" s="22"/>
      <c r="II50" s="22"/>
    </row>
    <row r="51" spans="1:243" s="21" customFormat="1" ht="57.75" customHeight="1">
      <c r="A51" s="34">
        <v>39</v>
      </c>
      <c r="B51" s="80" t="s">
        <v>434</v>
      </c>
      <c r="C51" s="103" t="s">
        <v>89</v>
      </c>
      <c r="D51" s="96">
        <v>167.76882</v>
      </c>
      <c r="E51" s="99" t="s">
        <v>413</v>
      </c>
      <c r="F51" s="100">
        <v>6494.219200000001</v>
      </c>
      <c r="G51" s="83"/>
      <c r="H51" s="83"/>
      <c r="I51" s="84" t="s">
        <v>40</v>
      </c>
      <c r="J51" s="85">
        <f t="shared" si="2"/>
        <v>1</v>
      </c>
      <c r="K51" s="86" t="s">
        <v>65</v>
      </c>
      <c r="L51" s="86" t="s">
        <v>7</v>
      </c>
      <c r="M51" s="87"/>
      <c r="N51" s="83"/>
      <c r="O51" s="83"/>
      <c r="P51" s="88"/>
      <c r="Q51" s="83"/>
      <c r="R51" s="83"/>
      <c r="S51" s="88"/>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90">
        <f t="shared" si="3"/>
        <v>1089527.4920053442</v>
      </c>
      <c r="BB51" s="91">
        <f t="shared" si="4"/>
        <v>1089527.4920053442</v>
      </c>
      <c r="BC51" s="92" t="str">
        <f t="shared" si="5"/>
        <v>INR  Ten Lakh Eighty Nine Thousand Five Hundred &amp; Twenty Seven  and Paise Forty Nine Only</v>
      </c>
      <c r="BE51" s="100">
        <v>5741</v>
      </c>
      <c r="BF51" s="82">
        <v>224</v>
      </c>
      <c r="BG51" s="115">
        <f t="shared" si="0"/>
        <v>253.38880000000003</v>
      </c>
      <c r="BI51" s="115">
        <f t="shared" si="1"/>
        <v>6494.219200000001</v>
      </c>
      <c r="IE51" s="22"/>
      <c r="IF51" s="22"/>
      <c r="IG51" s="22"/>
      <c r="IH51" s="22"/>
      <c r="II51" s="22"/>
    </row>
    <row r="52" spans="1:243" s="21" customFormat="1" ht="60.75" customHeight="1">
      <c r="A52" s="34">
        <v>40</v>
      </c>
      <c r="B52" s="80" t="s">
        <v>435</v>
      </c>
      <c r="C52" s="103" t="s">
        <v>90</v>
      </c>
      <c r="D52" s="96">
        <v>167.76882</v>
      </c>
      <c r="E52" s="99" t="s">
        <v>413</v>
      </c>
      <c r="F52" s="100">
        <v>6619.782400000001</v>
      </c>
      <c r="G52" s="83"/>
      <c r="H52" s="83"/>
      <c r="I52" s="84" t="s">
        <v>40</v>
      </c>
      <c r="J52" s="85">
        <f>IF(I52="Less(-)",-1,1)</f>
        <v>1</v>
      </c>
      <c r="K52" s="86" t="s">
        <v>65</v>
      </c>
      <c r="L52" s="86" t="s">
        <v>7</v>
      </c>
      <c r="M52" s="87"/>
      <c r="N52" s="83"/>
      <c r="O52" s="83"/>
      <c r="P52" s="88"/>
      <c r="Q52" s="83"/>
      <c r="R52" s="83"/>
      <c r="S52" s="88"/>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90">
        <f>total_amount_ba($B$2,$D$2,D52,F52,J52,K52,M52)</f>
        <v>1110593.0819047682</v>
      </c>
      <c r="BB52" s="91">
        <f>BA52+SUM(N52:AZ52)</f>
        <v>1110593.0819047682</v>
      </c>
      <c r="BC52" s="92" t="str">
        <f>SpellNumber(L52,BB52)</f>
        <v>INR  Eleven Lakh Ten Thousand Five Hundred &amp; Ninety Three  and Paise Eight Only</v>
      </c>
      <c r="BE52" s="100">
        <v>5852</v>
      </c>
      <c r="BF52" s="82">
        <v>1150</v>
      </c>
      <c r="BG52" s="115">
        <f t="shared" si="0"/>
        <v>1300.8800000000003</v>
      </c>
      <c r="BI52" s="115">
        <f t="shared" si="1"/>
        <v>6619.782400000001</v>
      </c>
      <c r="IE52" s="22"/>
      <c r="IF52" s="22"/>
      <c r="IG52" s="22"/>
      <c r="IH52" s="22"/>
      <c r="II52" s="22"/>
    </row>
    <row r="53" spans="1:243" s="21" customFormat="1" ht="58.5" customHeight="1">
      <c r="A53" s="34">
        <v>41</v>
      </c>
      <c r="B53" s="80" t="s">
        <v>436</v>
      </c>
      <c r="C53" s="103" t="s">
        <v>91</v>
      </c>
      <c r="D53" s="96">
        <v>53.467020000000005</v>
      </c>
      <c r="E53" s="99" t="s">
        <v>413</v>
      </c>
      <c r="F53" s="100">
        <v>6745.345600000001</v>
      </c>
      <c r="G53" s="83"/>
      <c r="H53" s="83"/>
      <c r="I53" s="84" t="s">
        <v>40</v>
      </c>
      <c r="J53" s="85">
        <f t="shared" si="2"/>
        <v>1</v>
      </c>
      <c r="K53" s="86" t="s">
        <v>65</v>
      </c>
      <c r="L53" s="86" t="s">
        <v>7</v>
      </c>
      <c r="M53" s="87"/>
      <c r="N53" s="83"/>
      <c r="O53" s="83"/>
      <c r="P53" s="88"/>
      <c r="Q53" s="83"/>
      <c r="R53" s="83"/>
      <c r="S53" s="88"/>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90">
        <f t="shared" si="3"/>
        <v>360653.52810211206</v>
      </c>
      <c r="BB53" s="91">
        <f t="shared" si="4"/>
        <v>360653.52810211206</v>
      </c>
      <c r="BC53" s="92" t="str">
        <f t="shared" si="5"/>
        <v>INR  Three Lakh Sixty Thousand Six Hundred &amp; Fifty Three  and Paise Fifty Three Only</v>
      </c>
      <c r="BE53" s="100">
        <v>5963</v>
      </c>
      <c r="BF53" s="82">
        <v>1162</v>
      </c>
      <c r="BG53" s="115">
        <f t="shared" si="0"/>
        <v>1314.4544</v>
      </c>
      <c r="BI53" s="115">
        <f t="shared" si="1"/>
        <v>6745.345600000001</v>
      </c>
      <c r="IE53" s="22"/>
      <c r="IF53" s="22"/>
      <c r="IG53" s="22"/>
      <c r="IH53" s="22"/>
      <c r="II53" s="22"/>
    </row>
    <row r="54" spans="1:243" s="21" customFormat="1" ht="58.5" customHeight="1">
      <c r="A54" s="34">
        <v>42</v>
      </c>
      <c r="B54" s="102" t="s">
        <v>437</v>
      </c>
      <c r="C54" s="103" t="s">
        <v>92</v>
      </c>
      <c r="D54" s="81">
        <v>258.885</v>
      </c>
      <c r="E54" s="116" t="s">
        <v>439</v>
      </c>
      <c r="F54" s="120">
        <v>5814.368</v>
      </c>
      <c r="G54" s="83"/>
      <c r="H54" s="83"/>
      <c r="I54" s="84" t="s">
        <v>40</v>
      </c>
      <c r="J54" s="85">
        <f t="shared" si="2"/>
        <v>1</v>
      </c>
      <c r="K54" s="86" t="s">
        <v>65</v>
      </c>
      <c r="L54" s="86" t="s">
        <v>7</v>
      </c>
      <c r="M54" s="87"/>
      <c r="N54" s="83"/>
      <c r="O54" s="83"/>
      <c r="P54" s="88"/>
      <c r="Q54" s="83"/>
      <c r="R54" s="83"/>
      <c r="S54" s="88"/>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90">
        <f t="shared" si="3"/>
        <v>1505252.65968</v>
      </c>
      <c r="BB54" s="91">
        <f t="shared" si="4"/>
        <v>1505252.65968</v>
      </c>
      <c r="BC54" s="92" t="str">
        <f t="shared" si="5"/>
        <v>INR  Fifteen Lakh Five Thousand Two Hundred &amp; Fifty Two  and Paise Sixty Six Only</v>
      </c>
      <c r="BE54" s="120">
        <v>5140</v>
      </c>
      <c r="BF54" s="82">
        <v>1174</v>
      </c>
      <c r="BG54" s="115">
        <f t="shared" si="0"/>
        <v>1328.0288</v>
      </c>
      <c r="BI54" s="115">
        <f t="shared" si="1"/>
        <v>5814.368</v>
      </c>
      <c r="IE54" s="22"/>
      <c r="IF54" s="22"/>
      <c r="IG54" s="22"/>
      <c r="IH54" s="22"/>
      <c r="II54" s="22"/>
    </row>
    <row r="55" spans="1:243" s="21" customFormat="1" ht="62.25" customHeight="1">
      <c r="A55" s="34">
        <v>43</v>
      </c>
      <c r="B55" s="102" t="s">
        <v>438</v>
      </c>
      <c r="C55" s="103" t="s">
        <v>93</v>
      </c>
      <c r="D55" s="81">
        <v>600.45</v>
      </c>
      <c r="E55" s="81" t="s">
        <v>439</v>
      </c>
      <c r="F55" s="120">
        <v>5939.931200000001</v>
      </c>
      <c r="G55" s="83"/>
      <c r="H55" s="83"/>
      <c r="I55" s="84" t="s">
        <v>40</v>
      </c>
      <c r="J55" s="85">
        <f t="shared" si="2"/>
        <v>1</v>
      </c>
      <c r="K55" s="86" t="s">
        <v>65</v>
      </c>
      <c r="L55" s="86" t="s">
        <v>7</v>
      </c>
      <c r="M55" s="87"/>
      <c r="N55" s="83"/>
      <c r="O55" s="83"/>
      <c r="P55" s="88"/>
      <c r="Q55" s="83"/>
      <c r="R55" s="83"/>
      <c r="S55" s="88"/>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90">
        <f t="shared" si="3"/>
        <v>3566631.689040001</v>
      </c>
      <c r="BB55" s="91">
        <f t="shared" si="4"/>
        <v>3566631.689040001</v>
      </c>
      <c r="BC55" s="92" t="str">
        <f t="shared" si="5"/>
        <v>INR  Thirty Five Lakh Sixty Six Thousand Six Hundred &amp; Thirty One  and Paise Sixty Nine Only</v>
      </c>
      <c r="BE55" s="120">
        <v>5251</v>
      </c>
      <c r="BF55" s="82">
        <v>1186</v>
      </c>
      <c r="BG55" s="115">
        <f t="shared" si="0"/>
        <v>1341.6032000000002</v>
      </c>
      <c r="BI55" s="115">
        <f t="shared" si="1"/>
        <v>5939.931200000001</v>
      </c>
      <c r="IE55" s="22"/>
      <c r="IF55" s="22"/>
      <c r="IG55" s="22"/>
      <c r="IH55" s="22"/>
      <c r="II55" s="22"/>
    </row>
    <row r="56" spans="1:243" s="21" customFormat="1" ht="52.5" customHeight="1">
      <c r="A56" s="34">
        <v>44</v>
      </c>
      <c r="B56" s="122" t="s">
        <v>443</v>
      </c>
      <c r="C56" s="103" t="s">
        <v>94</v>
      </c>
      <c r="D56" s="81">
        <v>701.6678000000002</v>
      </c>
      <c r="E56" s="116" t="s">
        <v>358</v>
      </c>
      <c r="F56" s="93">
        <v>797.496</v>
      </c>
      <c r="G56" s="83"/>
      <c r="H56" s="83"/>
      <c r="I56" s="84" t="s">
        <v>40</v>
      </c>
      <c r="J56" s="85">
        <f t="shared" si="2"/>
        <v>1</v>
      </c>
      <c r="K56" s="86" t="s">
        <v>65</v>
      </c>
      <c r="L56" s="86" t="s">
        <v>7</v>
      </c>
      <c r="M56" s="87"/>
      <c r="N56" s="83"/>
      <c r="O56" s="83"/>
      <c r="P56" s="88"/>
      <c r="Q56" s="83"/>
      <c r="R56" s="83"/>
      <c r="S56" s="88"/>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90">
        <f t="shared" si="3"/>
        <v>559577.2638288002</v>
      </c>
      <c r="BB56" s="91">
        <f t="shared" si="4"/>
        <v>559577.2638288002</v>
      </c>
      <c r="BC56" s="92" t="str">
        <f t="shared" si="5"/>
        <v>INR  Five Lakh Fifty Nine Thousand Five Hundred &amp; Seventy Seven  and Paise Twenty Six Only</v>
      </c>
      <c r="BE56" s="93">
        <v>705</v>
      </c>
      <c r="BF56" s="82">
        <v>698</v>
      </c>
      <c r="BG56" s="115">
        <f t="shared" si="0"/>
        <v>789.5776000000001</v>
      </c>
      <c r="BI56" s="115">
        <f t="shared" si="1"/>
        <v>797.496</v>
      </c>
      <c r="IE56" s="22"/>
      <c r="IF56" s="22"/>
      <c r="IG56" s="22"/>
      <c r="IH56" s="22"/>
      <c r="II56" s="22"/>
    </row>
    <row r="57" spans="1:243" s="21" customFormat="1" ht="51" customHeight="1">
      <c r="A57" s="34">
        <v>45</v>
      </c>
      <c r="B57" s="122" t="s">
        <v>440</v>
      </c>
      <c r="C57" s="103" t="s">
        <v>95</v>
      </c>
      <c r="D57" s="96">
        <v>614.30256</v>
      </c>
      <c r="E57" s="99" t="s">
        <v>358</v>
      </c>
      <c r="F57" s="100">
        <v>811.0704000000001</v>
      </c>
      <c r="G57" s="83"/>
      <c r="H57" s="83"/>
      <c r="I57" s="84" t="s">
        <v>40</v>
      </c>
      <c r="J57" s="85">
        <f t="shared" si="2"/>
        <v>1</v>
      </c>
      <c r="K57" s="86" t="s">
        <v>65</v>
      </c>
      <c r="L57" s="86" t="s">
        <v>7</v>
      </c>
      <c r="M57" s="87"/>
      <c r="N57" s="83"/>
      <c r="O57" s="83"/>
      <c r="P57" s="88"/>
      <c r="Q57" s="83"/>
      <c r="R57" s="83"/>
      <c r="S57" s="88"/>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90">
        <f t="shared" si="3"/>
        <v>498242.623060224</v>
      </c>
      <c r="BB57" s="91">
        <f t="shared" si="4"/>
        <v>498242.623060224</v>
      </c>
      <c r="BC57" s="92" t="str">
        <f t="shared" si="5"/>
        <v>INR  Four Lakh Ninety Eight Thousand Two Hundred &amp; Forty Two  and Paise Sixty Two Only</v>
      </c>
      <c r="BE57" s="100">
        <v>717</v>
      </c>
      <c r="BF57" s="82">
        <v>703</v>
      </c>
      <c r="BG57" s="115">
        <f t="shared" si="0"/>
        <v>795.2336000000001</v>
      </c>
      <c r="BI57" s="115">
        <f t="shared" si="1"/>
        <v>811.0704000000001</v>
      </c>
      <c r="IE57" s="22"/>
      <c r="IF57" s="22"/>
      <c r="IG57" s="22"/>
      <c r="IH57" s="22"/>
      <c r="II57" s="22"/>
    </row>
    <row r="58" spans="1:243" s="21" customFormat="1" ht="57.75" customHeight="1">
      <c r="A58" s="34">
        <v>46</v>
      </c>
      <c r="B58" s="122" t="s">
        <v>442</v>
      </c>
      <c r="C58" s="103" t="s">
        <v>96</v>
      </c>
      <c r="D58" s="96">
        <v>614.30256</v>
      </c>
      <c r="E58" s="99" t="s">
        <v>358</v>
      </c>
      <c r="F58" s="100">
        <v>824.6448000000001</v>
      </c>
      <c r="G58" s="83"/>
      <c r="H58" s="83"/>
      <c r="I58" s="84" t="s">
        <v>40</v>
      </c>
      <c r="J58" s="85">
        <f t="shared" si="2"/>
        <v>1</v>
      </c>
      <c r="K58" s="86" t="s">
        <v>65</v>
      </c>
      <c r="L58" s="86" t="s">
        <v>7</v>
      </c>
      <c r="M58" s="87"/>
      <c r="N58" s="83"/>
      <c r="O58" s="83"/>
      <c r="P58" s="88"/>
      <c r="Q58" s="83"/>
      <c r="R58" s="83"/>
      <c r="S58" s="88"/>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90">
        <f t="shared" si="3"/>
        <v>506581.41173068807</v>
      </c>
      <c r="BB58" s="91">
        <f t="shared" si="4"/>
        <v>506581.41173068807</v>
      </c>
      <c r="BC58" s="92" t="str">
        <f t="shared" si="5"/>
        <v>INR  Five Lakh Six Thousand Five Hundred &amp; Eighty One  and Paise Forty One Only</v>
      </c>
      <c r="BE58" s="100">
        <v>729</v>
      </c>
      <c r="BF58" s="82">
        <v>708</v>
      </c>
      <c r="BG58" s="115">
        <f t="shared" si="0"/>
        <v>800.8896000000001</v>
      </c>
      <c r="BI58" s="115">
        <f t="shared" si="1"/>
        <v>824.6448000000001</v>
      </c>
      <c r="IE58" s="22"/>
      <c r="IF58" s="22"/>
      <c r="IG58" s="22"/>
      <c r="IH58" s="22"/>
      <c r="II58" s="22"/>
    </row>
    <row r="59" spans="1:243" s="21" customFormat="1" ht="47.25" customHeight="1">
      <c r="A59" s="34">
        <v>47</v>
      </c>
      <c r="B59" s="122" t="s">
        <v>441</v>
      </c>
      <c r="C59" s="103" t="s">
        <v>97</v>
      </c>
      <c r="D59" s="96">
        <v>614.30256</v>
      </c>
      <c r="E59" s="99" t="s">
        <v>358</v>
      </c>
      <c r="F59" s="100">
        <v>838.2192000000001</v>
      </c>
      <c r="G59" s="83"/>
      <c r="H59" s="83"/>
      <c r="I59" s="84" t="s">
        <v>40</v>
      </c>
      <c r="J59" s="85">
        <f>IF(I59="Less(-)",-1,1)</f>
        <v>1</v>
      </c>
      <c r="K59" s="86" t="s">
        <v>65</v>
      </c>
      <c r="L59" s="86" t="s">
        <v>7</v>
      </c>
      <c r="M59" s="87"/>
      <c r="N59" s="83"/>
      <c r="O59" s="83"/>
      <c r="P59" s="88"/>
      <c r="Q59" s="83"/>
      <c r="R59" s="83"/>
      <c r="S59" s="88"/>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90">
        <f>total_amount_ba($B$2,$D$2,D59,F59,J59,K59,M59)</f>
        <v>514920.200401152</v>
      </c>
      <c r="BB59" s="91">
        <f>BA59+SUM(N59:AZ59)</f>
        <v>514920.200401152</v>
      </c>
      <c r="BC59" s="92" t="str">
        <f>SpellNumber(L59,BB59)</f>
        <v>INR  Five Lakh Fourteen Thousand Nine Hundred &amp; Twenty  and Paise Twenty Only</v>
      </c>
      <c r="BE59" s="100">
        <v>741</v>
      </c>
      <c r="BF59" s="82">
        <v>713</v>
      </c>
      <c r="BG59" s="115">
        <f t="shared" si="0"/>
        <v>806.5456</v>
      </c>
      <c r="BI59" s="115">
        <f t="shared" si="1"/>
        <v>838.2192000000001</v>
      </c>
      <c r="IE59" s="22"/>
      <c r="IF59" s="22"/>
      <c r="IG59" s="22"/>
      <c r="IH59" s="22"/>
      <c r="II59" s="22"/>
    </row>
    <row r="60" spans="1:243" s="21" customFormat="1" ht="48.75" customHeight="1">
      <c r="A60" s="34">
        <v>48</v>
      </c>
      <c r="B60" s="80" t="s">
        <v>444</v>
      </c>
      <c r="C60" s="103" t="s">
        <v>98</v>
      </c>
      <c r="D60" s="96">
        <v>1740.1680000000001</v>
      </c>
      <c r="E60" s="99" t="s">
        <v>358</v>
      </c>
      <c r="F60" s="100">
        <v>46.379200000000004</v>
      </c>
      <c r="G60" s="83"/>
      <c r="H60" s="83"/>
      <c r="I60" s="84" t="s">
        <v>40</v>
      </c>
      <c r="J60" s="85">
        <f t="shared" si="2"/>
        <v>1</v>
      </c>
      <c r="K60" s="86" t="s">
        <v>65</v>
      </c>
      <c r="L60" s="86" t="s">
        <v>7</v>
      </c>
      <c r="M60" s="87"/>
      <c r="N60" s="83"/>
      <c r="O60" s="83"/>
      <c r="P60" s="88"/>
      <c r="Q60" s="83"/>
      <c r="R60" s="83"/>
      <c r="S60" s="88"/>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90">
        <f t="shared" si="3"/>
        <v>80707.59970560002</v>
      </c>
      <c r="BB60" s="91">
        <f t="shared" si="4"/>
        <v>80707.59970560002</v>
      </c>
      <c r="BC60" s="92" t="str">
        <f t="shared" si="5"/>
        <v>INR  Eighty Thousand Seven Hundred &amp; Seven  and Paise Sixty Only</v>
      </c>
      <c r="BE60" s="100">
        <v>41</v>
      </c>
      <c r="BF60" s="82">
        <v>703</v>
      </c>
      <c r="BG60" s="115">
        <f t="shared" si="0"/>
        <v>795.2336000000001</v>
      </c>
      <c r="BI60" s="115">
        <f t="shared" si="1"/>
        <v>46.379200000000004</v>
      </c>
      <c r="IE60" s="22"/>
      <c r="IF60" s="22"/>
      <c r="IG60" s="22"/>
      <c r="IH60" s="22"/>
      <c r="II60" s="22"/>
    </row>
    <row r="61" spans="1:243" s="21" customFormat="1" ht="192" customHeight="1">
      <c r="A61" s="34">
        <v>49</v>
      </c>
      <c r="B61" s="80" t="s">
        <v>445</v>
      </c>
      <c r="C61" s="103" t="s">
        <v>99</v>
      </c>
      <c r="D61" s="96">
        <v>830.3647500000001</v>
      </c>
      <c r="E61" s="99" t="s">
        <v>358</v>
      </c>
      <c r="F61" s="100">
        <v>222.84640000000002</v>
      </c>
      <c r="G61" s="83"/>
      <c r="H61" s="83"/>
      <c r="I61" s="84" t="s">
        <v>40</v>
      </c>
      <c r="J61" s="85">
        <f t="shared" si="2"/>
        <v>1</v>
      </c>
      <c r="K61" s="86" t="s">
        <v>65</v>
      </c>
      <c r="L61" s="86" t="s">
        <v>7</v>
      </c>
      <c r="M61" s="87"/>
      <c r="N61" s="83"/>
      <c r="O61" s="83"/>
      <c r="P61" s="88"/>
      <c r="Q61" s="83"/>
      <c r="R61" s="83"/>
      <c r="S61" s="88"/>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90">
        <f t="shared" si="3"/>
        <v>185043.79522440003</v>
      </c>
      <c r="BB61" s="91">
        <f t="shared" si="4"/>
        <v>185043.79522440003</v>
      </c>
      <c r="BC61" s="92" t="str">
        <f t="shared" si="5"/>
        <v>INR  One Lakh Eighty Five Thousand  &amp;Forty Three  and Paise Eighty Only</v>
      </c>
      <c r="BE61" s="100">
        <v>197</v>
      </c>
      <c r="BF61" s="82">
        <v>708</v>
      </c>
      <c r="BG61" s="115">
        <f t="shared" si="0"/>
        <v>800.8896000000001</v>
      </c>
      <c r="BI61" s="115">
        <f t="shared" si="1"/>
        <v>222.84640000000002</v>
      </c>
      <c r="IE61" s="22"/>
      <c r="IF61" s="22"/>
      <c r="IG61" s="22"/>
      <c r="IH61" s="22"/>
      <c r="II61" s="22"/>
    </row>
    <row r="62" spans="1:243" s="21" customFormat="1" ht="135.75" customHeight="1">
      <c r="A62" s="34">
        <v>50</v>
      </c>
      <c r="B62" s="80" t="s">
        <v>446</v>
      </c>
      <c r="C62" s="103" t="s">
        <v>100</v>
      </c>
      <c r="D62" s="96">
        <v>372.1966425</v>
      </c>
      <c r="E62" s="99" t="s">
        <v>358</v>
      </c>
      <c r="F62" s="100">
        <v>290.71840000000003</v>
      </c>
      <c r="G62" s="83"/>
      <c r="H62" s="83"/>
      <c r="I62" s="84" t="s">
        <v>40</v>
      </c>
      <c r="J62" s="85">
        <f t="shared" si="2"/>
        <v>1</v>
      </c>
      <c r="K62" s="86" t="s">
        <v>65</v>
      </c>
      <c r="L62" s="86" t="s">
        <v>7</v>
      </c>
      <c r="M62" s="87"/>
      <c r="N62" s="83"/>
      <c r="O62" s="83"/>
      <c r="P62" s="88"/>
      <c r="Q62" s="83"/>
      <c r="R62" s="83"/>
      <c r="S62" s="88"/>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90">
        <f t="shared" si="3"/>
        <v>108204.41239297201</v>
      </c>
      <c r="BB62" s="91">
        <f t="shared" si="4"/>
        <v>108204.41239297201</v>
      </c>
      <c r="BC62" s="92" t="str">
        <f t="shared" si="5"/>
        <v>INR  One Lakh Eight Thousand Two Hundred &amp; Four  and Paise Forty One Only</v>
      </c>
      <c r="BE62" s="100">
        <v>257</v>
      </c>
      <c r="BF62" s="82">
        <v>713</v>
      </c>
      <c r="BG62" s="115">
        <f t="shared" si="0"/>
        <v>806.5456</v>
      </c>
      <c r="BI62" s="115">
        <f t="shared" si="1"/>
        <v>290.71840000000003</v>
      </c>
      <c r="IE62" s="22"/>
      <c r="IF62" s="22"/>
      <c r="IG62" s="22"/>
      <c r="IH62" s="22"/>
      <c r="II62" s="22"/>
    </row>
    <row r="63" spans="1:243" s="21" customFormat="1" ht="81" customHeight="1">
      <c r="A63" s="34">
        <v>51</v>
      </c>
      <c r="B63" s="80" t="s">
        <v>447</v>
      </c>
      <c r="C63" s="103" t="s">
        <v>101</v>
      </c>
      <c r="D63" s="96">
        <v>28.259999999999998</v>
      </c>
      <c r="E63" s="99" t="s">
        <v>448</v>
      </c>
      <c r="F63" s="100">
        <v>134.6128</v>
      </c>
      <c r="G63" s="83"/>
      <c r="H63" s="83"/>
      <c r="I63" s="84" t="s">
        <v>40</v>
      </c>
      <c r="J63" s="85">
        <f t="shared" si="2"/>
        <v>1</v>
      </c>
      <c r="K63" s="86" t="s">
        <v>65</v>
      </c>
      <c r="L63" s="86" t="s">
        <v>7</v>
      </c>
      <c r="M63" s="87"/>
      <c r="N63" s="83"/>
      <c r="O63" s="83"/>
      <c r="P63" s="88"/>
      <c r="Q63" s="83"/>
      <c r="R63" s="83"/>
      <c r="S63" s="88"/>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90">
        <f t="shared" si="3"/>
        <v>3804.1577279999997</v>
      </c>
      <c r="BB63" s="91">
        <f t="shared" si="4"/>
        <v>3804.1577279999997</v>
      </c>
      <c r="BC63" s="92" t="str">
        <f t="shared" si="5"/>
        <v>INR  Three Thousand Eight Hundred &amp; Four  and Paise Sixteen Only</v>
      </c>
      <c r="BE63" s="100">
        <v>119</v>
      </c>
      <c r="BF63" s="82">
        <v>718</v>
      </c>
      <c r="BG63" s="115">
        <f t="shared" si="0"/>
        <v>812.2016000000001</v>
      </c>
      <c r="BI63" s="115">
        <f t="shared" si="1"/>
        <v>134.6128</v>
      </c>
      <c r="IE63" s="22"/>
      <c r="IF63" s="22"/>
      <c r="IG63" s="22"/>
      <c r="IH63" s="22"/>
      <c r="II63" s="22"/>
    </row>
    <row r="64" spans="1:243" s="21" customFormat="1" ht="161.25" customHeight="1">
      <c r="A64" s="34">
        <v>52</v>
      </c>
      <c r="B64" s="80" t="s">
        <v>449</v>
      </c>
      <c r="C64" s="103" t="s">
        <v>102</v>
      </c>
      <c r="D64" s="96">
        <v>171.582782</v>
      </c>
      <c r="E64" s="99" t="s">
        <v>453</v>
      </c>
      <c r="F64" s="100">
        <v>1135.7248</v>
      </c>
      <c r="G64" s="83"/>
      <c r="H64" s="83"/>
      <c r="I64" s="84" t="s">
        <v>40</v>
      </c>
      <c r="J64" s="85">
        <f>IF(I64="Less(-)",-1,1)</f>
        <v>1</v>
      </c>
      <c r="K64" s="86" t="s">
        <v>65</v>
      </c>
      <c r="L64" s="86" t="s">
        <v>7</v>
      </c>
      <c r="M64" s="87"/>
      <c r="N64" s="83"/>
      <c r="O64" s="83"/>
      <c r="P64" s="88"/>
      <c r="Q64" s="83"/>
      <c r="R64" s="83"/>
      <c r="S64" s="88"/>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90">
        <f>total_amount_ba($B$2,$D$2,D64,F64,J64,K64,M64)</f>
        <v>194870.8207703936</v>
      </c>
      <c r="BB64" s="91">
        <f>BA64+SUM(N64:AZ64)</f>
        <v>194870.8207703936</v>
      </c>
      <c r="BC64" s="92" t="str">
        <f>SpellNumber(L64,BB64)</f>
        <v>INR  One Lakh Ninety Four Thousand Eight Hundred &amp; Seventy  and Paise Eighty Two Only</v>
      </c>
      <c r="BE64" s="100">
        <v>1004</v>
      </c>
      <c r="BF64" s="82">
        <v>1269</v>
      </c>
      <c r="BG64" s="115">
        <f t="shared" si="0"/>
        <v>1435.4928000000002</v>
      </c>
      <c r="BI64" s="115">
        <f t="shared" si="1"/>
        <v>1135.7248</v>
      </c>
      <c r="IE64" s="22"/>
      <c r="IF64" s="22"/>
      <c r="IG64" s="22"/>
      <c r="IH64" s="22"/>
      <c r="II64" s="22"/>
    </row>
    <row r="65" spans="1:243" s="21" customFormat="1" ht="156" customHeight="1">
      <c r="A65" s="34">
        <v>53</v>
      </c>
      <c r="B65" s="80" t="s">
        <v>450</v>
      </c>
      <c r="C65" s="103" t="s">
        <v>103</v>
      </c>
      <c r="D65" s="96">
        <v>130.582782</v>
      </c>
      <c r="E65" s="99" t="s">
        <v>453</v>
      </c>
      <c r="F65" s="100">
        <v>1149.2992000000002</v>
      </c>
      <c r="G65" s="83"/>
      <c r="H65" s="83"/>
      <c r="I65" s="84" t="s">
        <v>40</v>
      </c>
      <c r="J65" s="85">
        <f t="shared" si="2"/>
        <v>1</v>
      </c>
      <c r="K65" s="86" t="s">
        <v>65</v>
      </c>
      <c r="L65" s="86" t="s">
        <v>7</v>
      </c>
      <c r="M65" s="87"/>
      <c r="N65" s="83"/>
      <c r="O65" s="83"/>
      <c r="P65" s="88"/>
      <c r="Q65" s="83"/>
      <c r="R65" s="83"/>
      <c r="S65" s="88"/>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90">
        <f t="shared" si="3"/>
        <v>150078.68688637443</v>
      </c>
      <c r="BB65" s="91">
        <f t="shared" si="4"/>
        <v>150078.68688637443</v>
      </c>
      <c r="BC65" s="92" t="str">
        <f t="shared" si="5"/>
        <v>INR  One Lakh Fifty Thousand  &amp;Seventy Eight  and Paise Sixty Nine Only</v>
      </c>
      <c r="BE65" s="100">
        <v>1016</v>
      </c>
      <c r="BF65" s="82">
        <v>1274</v>
      </c>
      <c r="BG65" s="115">
        <f t="shared" si="0"/>
        <v>1441.1488000000002</v>
      </c>
      <c r="BI65" s="115">
        <f t="shared" si="1"/>
        <v>1149.2992000000002</v>
      </c>
      <c r="IE65" s="22"/>
      <c r="IF65" s="22"/>
      <c r="IG65" s="22"/>
      <c r="IH65" s="22"/>
      <c r="II65" s="22"/>
    </row>
    <row r="66" spans="1:243" s="21" customFormat="1" ht="159.75" customHeight="1">
      <c r="A66" s="34">
        <v>54</v>
      </c>
      <c r="B66" s="80" t="s">
        <v>451</v>
      </c>
      <c r="C66" s="103" t="s">
        <v>104</v>
      </c>
      <c r="D66" s="96">
        <v>130.582782</v>
      </c>
      <c r="E66" s="99" t="s">
        <v>453</v>
      </c>
      <c r="F66" s="100">
        <v>1162.8736000000001</v>
      </c>
      <c r="G66" s="83"/>
      <c r="H66" s="83"/>
      <c r="I66" s="84" t="s">
        <v>40</v>
      </c>
      <c r="J66" s="85">
        <f t="shared" si="2"/>
        <v>1</v>
      </c>
      <c r="K66" s="86" t="s">
        <v>65</v>
      </c>
      <c r="L66" s="86" t="s">
        <v>7</v>
      </c>
      <c r="M66" s="87"/>
      <c r="N66" s="83"/>
      <c r="O66" s="83"/>
      <c r="P66" s="88"/>
      <c r="Q66" s="83"/>
      <c r="R66" s="83"/>
      <c r="S66" s="88"/>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90">
        <f t="shared" si="3"/>
        <v>151851.26980235524</v>
      </c>
      <c r="BB66" s="91">
        <f t="shared" si="4"/>
        <v>151851.26980235524</v>
      </c>
      <c r="BC66" s="92" t="str">
        <f t="shared" si="5"/>
        <v>INR  One Lakh Fifty One Thousand Eight Hundred &amp; Fifty One  and Paise Twenty Seven Only</v>
      </c>
      <c r="BE66" s="100">
        <v>1028</v>
      </c>
      <c r="BF66" s="82">
        <v>1279</v>
      </c>
      <c r="BG66" s="115">
        <f t="shared" si="0"/>
        <v>1446.8048000000003</v>
      </c>
      <c r="BI66" s="115">
        <f t="shared" si="1"/>
        <v>1162.8736000000001</v>
      </c>
      <c r="IE66" s="22"/>
      <c r="IF66" s="22"/>
      <c r="IG66" s="22"/>
      <c r="IH66" s="22"/>
      <c r="II66" s="22"/>
    </row>
    <row r="67" spans="1:243" s="21" customFormat="1" ht="156.75" customHeight="1">
      <c r="A67" s="34">
        <v>55</v>
      </c>
      <c r="B67" s="80" t="s">
        <v>452</v>
      </c>
      <c r="C67" s="103" t="s">
        <v>105</v>
      </c>
      <c r="D67" s="96">
        <v>130.582782</v>
      </c>
      <c r="E67" s="99" t="s">
        <v>453</v>
      </c>
      <c r="F67" s="100">
        <v>1176.448</v>
      </c>
      <c r="G67" s="83"/>
      <c r="H67" s="83"/>
      <c r="I67" s="84" t="s">
        <v>40</v>
      </c>
      <c r="J67" s="85">
        <f t="shared" si="2"/>
        <v>1</v>
      </c>
      <c r="K67" s="86" t="s">
        <v>65</v>
      </c>
      <c r="L67" s="86" t="s">
        <v>7</v>
      </c>
      <c r="M67" s="87"/>
      <c r="N67" s="83"/>
      <c r="O67" s="83"/>
      <c r="P67" s="88"/>
      <c r="Q67" s="83"/>
      <c r="R67" s="83"/>
      <c r="S67" s="88"/>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90">
        <f t="shared" si="3"/>
        <v>153623.852718336</v>
      </c>
      <c r="BB67" s="91">
        <f t="shared" si="4"/>
        <v>153623.852718336</v>
      </c>
      <c r="BC67" s="92" t="str">
        <f t="shared" si="5"/>
        <v>INR  One Lakh Fifty Three Thousand Six Hundred &amp; Twenty Three  and Paise Eighty Five Only</v>
      </c>
      <c r="BE67" s="100">
        <v>1040</v>
      </c>
      <c r="BF67" s="82">
        <v>1284</v>
      </c>
      <c r="BG67" s="115">
        <f t="shared" si="0"/>
        <v>1452.4608</v>
      </c>
      <c r="BI67" s="115">
        <f t="shared" si="1"/>
        <v>1176.448</v>
      </c>
      <c r="IE67" s="22"/>
      <c r="IF67" s="22"/>
      <c r="IG67" s="22"/>
      <c r="IH67" s="22"/>
      <c r="II67" s="22"/>
    </row>
    <row r="68" spans="1:243" s="21" customFormat="1" ht="63.75" customHeight="1">
      <c r="A68" s="34">
        <v>56</v>
      </c>
      <c r="B68" s="80" t="s">
        <v>454</v>
      </c>
      <c r="C68" s="103" t="s">
        <v>106</v>
      </c>
      <c r="D68" s="96">
        <v>194.4</v>
      </c>
      <c r="E68" s="99" t="s">
        <v>455</v>
      </c>
      <c r="F68" s="100">
        <v>253.38880000000003</v>
      </c>
      <c r="G68" s="83"/>
      <c r="H68" s="83"/>
      <c r="I68" s="84" t="s">
        <v>40</v>
      </c>
      <c r="J68" s="85">
        <f t="shared" si="2"/>
        <v>1</v>
      </c>
      <c r="K68" s="86" t="s">
        <v>65</v>
      </c>
      <c r="L68" s="86" t="s">
        <v>7</v>
      </c>
      <c r="M68" s="87"/>
      <c r="N68" s="83"/>
      <c r="O68" s="83"/>
      <c r="P68" s="88"/>
      <c r="Q68" s="83"/>
      <c r="R68" s="83"/>
      <c r="S68" s="88"/>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90">
        <f t="shared" si="3"/>
        <v>49258.78272000001</v>
      </c>
      <c r="BB68" s="91">
        <f t="shared" si="4"/>
        <v>49258.78272000001</v>
      </c>
      <c r="BC68" s="92" t="str">
        <f t="shared" si="5"/>
        <v>INR  Forty Nine Thousand Two Hundred &amp; Fifty Eight  and Paise Seventy Eight Only</v>
      </c>
      <c r="BE68" s="100">
        <v>224</v>
      </c>
      <c r="BF68" s="82">
        <v>2313</v>
      </c>
      <c r="BG68" s="115">
        <f t="shared" si="0"/>
        <v>2616.4656000000004</v>
      </c>
      <c r="BI68" s="115">
        <f t="shared" si="1"/>
        <v>253.38880000000003</v>
      </c>
      <c r="IE68" s="22"/>
      <c r="IF68" s="22"/>
      <c r="IG68" s="22"/>
      <c r="IH68" s="22"/>
      <c r="II68" s="22"/>
    </row>
    <row r="69" spans="1:243" s="21" customFormat="1" ht="42.75" customHeight="1">
      <c r="A69" s="34">
        <v>57</v>
      </c>
      <c r="B69" s="80" t="s">
        <v>456</v>
      </c>
      <c r="C69" s="103" t="s">
        <v>107</v>
      </c>
      <c r="D69" s="96">
        <v>167.3595</v>
      </c>
      <c r="E69" s="99" t="s">
        <v>346</v>
      </c>
      <c r="F69" s="100">
        <v>236.4208</v>
      </c>
      <c r="G69" s="83"/>
      <c r="H69" s="83"/>
      <c r="I69" s="84" t="s">
        <v>40</v>
      </c>
      <c r="J69" s="85">
        <f>IF(I69="Less(-)",-1,1)</f>
        <v>1</v>
      </c>
      <c r="K69" s="86" t="s">
        <v>65</v>
      </c>
      <c r="L69" s="86" t="s">
        <v>7</v>
      </c>
      <c r="M69" s="87"/>
      <c r="N69" s="83"/>
      <c r="O69" s="83"/>
      <c r="P69" s="88"/>
      <c r="Q69" s="83"/>
      <c r="R69" s="83"/>
      <c r="S69" s="88"/>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90">
        <f>total_amount_ba($B$2,$D$2,D69,F69,J69,K69,M69)</f>
        <v>39567.2668776</v>
      </c>
      <c r="BB69" s="91">
        <f>BA69+SUM(N69:AZ69)</f>
        <v>39567.2668776</v>
      </c>
      <c r="BC69" s="92" t="str">
        <f>SpellNumber(L69,BB69)</f>
        <v>INR  Thirty Nine Thousand Five Hundred &amp; Sixty Seven  and Paise Twenty Seven Only</v>
      </c>
      <c r="BE69" s="100">
        <v>209</v>
      </c>
      <c r="BF69" s="82">
        <v>10021</v>
      </c>
      <c r="BG69" s="115">
        <f t="shared" si="0"/>
        <v>11335.755200000001</v>
      </c>
      <c r="BI69" s="115">
        <f t="shared" si="1"/>
        <v>236.4208</v>
      </c>
      <c r="IE69" s="22"/>
      <c r="IF69" s="22"/>
      <c r="IG69" s="22"/>
      <c r="IH69" s="22"/>
      <c r="II69" s="22"/>
    </row>
    <row r="70" spans="1:243" s="21" customFormat="1" ht="232.5" customHeight="1">
      <c r="A70" s="34">
        <v>58</v>
      </c>
      <c r="B70" s="80" t="s">
        <v>457</v>
      </c>
      <c r="C70" s="103" t="s">
        <v>108</v>
      </c>
      <c r="D70" s="96">
        <v>14.1615</v>
      </c>
      <c r="E70" s="99" t="s">
        <v>453</v>
      </c>
      <c r="F70" s="100">
        <v>1292.9616</v>
      </c>
      <c r="G70" s="83"/>
      <c r="H70" s="83"/>
      <c r="I70" s="84" t="s">
        <v>40</v>
      </c>
      <c r="J70" s="85">
        <f t="shared" si="2"/>
        <v>1</v>
      </c>
      <c r="K70" s="86" t="s">
        <v>65</v>
      </c>
      <c r="L70" s="86" t="s">
        <v>7</v>
      </c>
      <c r="M70" s="87"/>
      <c r="N70" s="83"/>
      <c r="O70" s="83"/>
      <c r="P70" s="88"/>
      <c r="Q70" s="83"/>
      <c r="R70" s="83"/>
      <c r="S70" s="88"/>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90">
        <f t="shared" si="3"/>
        <v>18310.2756984</v>
      </c>
      <c r="BB70" s="91">
        <f t="shared" si="4"/>
        <v>18310.2756984</v>
      </c>
      <c r="BC70" s="92" t="str">
        <f t="shared" si="5"/>
        <v>INR  Eighteen Thousand Three Hundred &amp; Ten  and Paise Twenty Eight Only</v>
      </c>
      <c r="BE70" s="100">
        <v>1143</v>
      </c>
      <c r="BF70" s="82">
        <v>10121.21</v>
      </c>
      <c r="BG70" s="115">
        <f t="shared" si="0"/>
        <v>11449.112752</v>
      </c>
      <c r="BI70" s="115">
        <f t="shared" si="1"/>
        <v>1292.9616</v>
      </c>
      <c r="IE70" s="22"/>
      <c r="IF70" s="22"/>
      <c r="IG70" s="22"/>
      <c r="IH70" s="22"/>
      <c r="II70" s="22"/>
    </row>
    <row r="71" spans="1:243" s="21" customFormat="1" ht="235.5" customHeight="1">
      <c r="A71" s="34">
        <v>59</v>
      </c>
      <c r="B71" s="80" t="s">
        <v>458</v>
      </c>
      <c r="C71" s="103" t="s">
        <v>185</v>
      </c>
      <c r="D71" s="96">
        <v>14.1615</v>
      </c>
      <c r="E71" s="99" t="s">
        <v>453</v>
      </c>
      <c r="F71" s="100">
        <v>1306.536</v>
      </c>
      <c r="G71" s="83"/>
      <c r="H71" s="83"/>
      <c r="I71" s="84" t="s">
        <v>40</v>
      </c>
      <c r="J71" s="85">
        <f t="shared" si="2"/>
        <v>1</v>
      </c>
      <c r="K71" s="86" t="s">
        <v>65</v>
      </c>
      <c r="L71" s="86" t="s">
        <v>7</v>
      </c>
      <c r="M71" s="87"/>
      <c r="N71" s="83"/>
      <c r="O71" s="83"/>
      <c r="P71" s="88"/>
      <c r="Q71" s="83"/>
      <c r="R71" s="83"/>
      <c r="S71" s="88"/>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90">
        <f t="shared" si="3"/>
        <v>18502.509564</v>
      </c>
      <c r="BB71" s="91">
        <f t="shared" si="4"/>
        <v>18502.509564</v>
      </c>
      <c r="BC71" s="92" t="str">
        <f t="shared" si="5"/>
        <v>INR  Eighteen Thousand Five Hundred &amp; Two  and Paise Fifty One Only</v>
      </c>
      <c r="BE71" s="100">
        <v>1155</v>
      </c>
      <c r="BF71" s="82">
        <v>10222.4221</v>
      </c>
      <c r="BG71" s="115">
        <f t="shared" si="0"/>
        <v>11563.60387952</v>
      </c>
      <c r="BI71" s="115">
        <f t="shared" si="1"/>
        <v>1306.536</v>
      </c>
      <c r="IE71" s="22"/>
      <c r="IF71" s="22"/>
      <c r="IG71" s="22"/>
      <c r="IH71" s="22"/>
      <c r="II71" s="22"/>
    </row>
    <row r="72" spans="1:243" s="21" customFormat="1" ht="225.75" customHeight="1">
      <c r="A72" s="34">
        <v>60</v>
      </c>
      <c r="B72" s="80" t="s">
        <v>459</v>
      </c>
      <c r="C72" s="103" t="s">
        <v>109</v>
      </c>
      <c r="D72" s="96">
        <v>14.1615</v>
      </c>
      <c r="E72" s="99" t="s">
        <v>453</v>
      </c>
      <c r="F72" s="100">
        <v>1320.1104000000003</v>
      </c>
      <c r="G72" s="83"/>
      <c r="H72" s="83"/>
      <c r="I72" s="84" t="s">
        <v>40</v>
      </c>
      <c r="J72" s="85">
        <f t="shared" si="2"/>
        <v>1</v>
      </c>
      <c r="K72" s="86" t="s">
        <v>65</v>
      </c>
      <c r="L72" s="86" t="s">
        <v>7</v>
      </c>
      <c r="M72" s="87"/>
      <c r="N72" s="83"/>
      <c r="O72" s="83"/>
      <c r="P72" s="88"/>
      <c r="Q72" s="83"/>
      <c r="R72" s="83"/>
      <c r="S72" s="88"/>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90">
        <f t="shared" si="3"/>
        <v>18694.743429600003</v>
      </c>
      <c r="BB72" s="91">
        <f t="shared" si="4"/>
        <v>18694.743429600003</v>
      </c>
      <c r="BC72" s="92" t="str">
        <f t="shared" si="5"/>
        <v>INR  Eighteen Thousand Six Hundred &amp; Ninety Four  and Paise Seventy Four Only</v>
      </c>
      <c r="BE72" s="100">
        <v>1167</v>
      </c>
      <c r="BF72" s="82">
        <v>10324.646321</v>
      </c>
      <c r="BG72" s="115">
        <f t="shared" si="0"/>
        <v>11679.239918315203</v>
      </c>
      <c r="BI72" s="115">
        <f t="shared" si="1"/>
        <v>1320.1104000000003</v>
      </c>
      <c r="IE72" s="22"/>
      <c r="IF72" s="22"/>
      <c r="IG72" s="22"/>
      <c r="IH72" s="22"/>
      <c r="II72" s="22"/>
    </row>
    <row r="73" spans="1:243" s="21" customFormat="1" ht="228" customHeight="1">
      <c r="A73" s="34">
        <v>61</v>
      </c>
      <c r="B73" s="80" t="s">
        <v>460</v>
      </c>
      <c r="C73" s="103" t="s">
        <v>110</v>
      </c>
      <c r="D73" s="96">
        <v>14.1615</v>
      </c>
      <c r="E73" s="99" t="s">
        <v>453</v>
      </c>
      <c r="F73" s="100">
        <v>1333.6848</v>
      </c>
      <c r="G73" s="83"/>
      <c r="H73" s="83"/>
      <c r="I73" s="84" t="s">
        <v>40</v>
      </c>
      <c r="J73" s="85">
        <f t="shared" si="2"/>
        <v>1</v>
      </c>
      <c r="K73" s="86" t="s">
        <v>65</v>
      </c>
      <c r="L73" s="86" t="s">
        <v>7</v>
      </c>
      <c r="M73" s="87"/>
      <c r="N73" s="83"/>
      <c r="O73" s="83"/>
      <c r="P73" s="88"/>
      <c r="Q73" s="83"/>
      <c r="R73" s="83"/>
      <c r="S73" s="88"/>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90">
        <f t="shared" si="3"/>
        <v>18886.9772952</v>
      </c>
      <c r="BB73" s="91">
        <f t="shared" si="4"/>
        <v>18886.9772952</v>
      </c>
      <c r="BC73" s="92" t="str">
        <f t="shared" si="5"/>
        <v>INR  Eighteen Thousand Eight Hundred &amp; Eighty Six  and Paise Ninety Eight Only</v>
      </c>
      <c r="BE73" s="100">
        <v>1179</v>
      </c>
      <c r="BF73" s="82">
        <v>4351</v>
      </c>
      <c r="BG73" s="115">
        <f t="shared" si="0"/>
        <v>4921.851200000001</v>
      </c>
      <c r="BI73" s="115">
        <f t="shared" si="1"/>
        <v>1333.6848</v>
      </c>
      <c r="IE73" s="22"/>
      <c r="IF73" s="22"/>
      <c r="IG73" s="22"/>
      <c r="IH73" s="22"/>
      <c r="II73" s="22"/>
    </row>
    <row r="74" spans="1:243" s="21" customFormat="1" ht="409.5" customHeight="1">
      <c r="A74" s="34">
        <v>62</v>
      </c>
      <c r="B74" s="80" t="s">
        <v>461</v>
      </c>
      <c r="C74" s="103" t="s">
        <v>111</v>
      </c>
      <c r="D74" s="96">
        <v>770</v>
      </c>
      <c r="E74" s="99" t="s">
        <v>453</v>
      </c>
      <c r="F74" s="100">
        <v>1904.9408</v>
      </c>
      <c r="G74" s="83"/>
      <c r="H74" s="83"/>
      <c r="I74" s="84" t="s">
        <v>40</v>
      </c>
      <c r="J74" s="85">
        <f>IF(I74="Less(-)",-1,1)</f>
        <v>1</v>
      </c>
      <c r="K74" s="86" t="s">
        <v>65</v>
      </c>
      <c r="L74" s="86" t="s">
        <v>7</v>
      </c>
      <c r="M74" s="87"/>
      <c r="N74" s="83"/>
      <c r="O74" s="83"/>
      <c r="P74" s="88"/>
      <c r="Q74" s="83"/>
      <c r="R74" s="83"/>
      <c r="S74" s="88"/>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90">
        <f>total_amount_ba($B$2,$D$2,D74,F74,J74,K74,M74)</f>
        <v>1466804.416</v>
      </c>
      <c r="BB74" s="91">
        <f>BA74+SUM(N74:AZ74)</f>
        <v>1466804.416</v>
      </c>
      <c r="BC74" s="92" t="str">
        <f>SpellNumber(L74,BB74)</f>
        <v>INR  Fourteen Lakh Sixty Six Thousand Eight Hundred &amp; Four  and Paise Forty Two Only</v>
      </c>
      <c r="BE74" s="100">
        <v>1684</v>
      </c>
      <c r="BF74" s="82">
        <v>81936</v>
      </c>
      <c r="BG74" s="115">
        <f t="shared" si="0"/>
        <v>92686.0032</v>
      </c>
      <c r="BI74" s="115">
        <f t="shared" si="1"/>
        <v>1904.9408</v>
      </c>
      <c r="IE74" s="22"/>
      <c r="IF74" s="22"/>
      <c r="IG74" s="22"/>
      <c r="IH74" s="22"/>
      <c r="II74" s="22"/>
    </row>
    <row r="75" spans="1:243" s="21" customFormat="1" ht="274.5" customHeight="1">
      <c r="A75" s="34">
        <v>63</v>
      </c>
      <c r="B75" s="80" t="s">
        <v>462</v>
      </c>
      <c r="C75" s="103" t="s">
        <v>112</v>
      </c>
      <c r="D75" s="96">
        <v>28</v>
      </c>
      <c r="E75" s="99" t="s">
        <v>342</v>
      </c>
      <c r="F75" s="100">
        <v>2611.9408000000003</v>
      </c>
      <c r="G75" s="83"/>
      <c r="H75" s="83"/>
      <c r="I75" s="84" t="s">
        <v>40</v>
      </c>
      <c r="J75" s="85">
        <f>IF(I75="Less(-)",-1,1)</f>
        <v>1</v>
      </c>
      <c r="K75" s="86" t="s">
        <v>65</v>
      </c>
      <c r="L75" s="86" t="s">
        <v>7</v>
      </c>
      <c r="M75" s="87"/>
      <c r="N75" s="83"/>
      <c r="O75" s="83"/>
      <c r="P75" s="88"/>
      <c r="Q75" s="83"/>
      <c r="R75" s="83"/>
      <c r="S75" s="88"/>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90">
        <f>total_amount_ba($B$2,$D$2,D75,F75,J75,K75,M75)</f>
        <v>73134.34240000001</v>
      </c>
      <c r="BB75" s="91">
        <f>BA75+SUM(N75:AZ75)</f>
        <v>73134.34240000001</v>
      </c>
      <c r="BC75" s="92" t="str">
        <f>SpellNumber(L75,BB75)</f>
        <v>INR  Seventy Three Thousand One Hundred &amp; Thirty Four  and Paise Thirty Four Only</v>
      </c>
      <c r="BE75" s="100">
        <v>2309</v>
      </c>
      <c r="BF75" s="82">
        <v>82136</v>
      </c>
      <c r="BG75" s="115">
        <f t="shared" si="0"/>
        <v>92912.24320000001</v>
      </c>
      <c r="BI75" s="115">
        <f t="shared" si="1"/>
        <v>2611.9408000000003</v>
      </c>
      <c r="IE75" s="22"/>
      <c r="IF75" s="22"/>
      <c r="IG75" s="22"/>
      <c r="IH75" s="22"/>
      <c r="II75" s="22"/>
    </row>
    <row r="76" spans="1:243" s="21" customFormat="1" ht="130.5" customHeight="1">
      <c r="A76" s="34">
        <v>64</v>
      </c>
      <c r="B76" s="80" t="s">
        <v>463</v>
      </c>
      <c r="C76" s="103" t="s">
        <v>113</v>
      </c>
      <c r="D76" s="96">
        <v>45</v>
      </c>
      <c r="E76" s="99" t="s">
        <v>345</v>
      </c>
      <c r="F76" s="100">
        <v>122.1696</v>
      </c>
      <c r="G76" s="83"/>
      <c r="H76" s="83"/>
      <c r="I76" s="84" t="s">
        <v>40</v>
      </c>
      <c r="J76" s="85">
        <f t="shared" si="2"/>
        <v>1</v>
      </c>
      <c r="K76" s="86" t="s">
        <v>65</v>
      </c>
      <c r="L76" s="86" t="s">
        <v>7</v>
      </c>
      <c r="M76" s="87"/>
      <c r="N76" s="83"/>
      <c r="O76" s="83"/>
      <c r="P76" s="88"/>
      <c r="Q76" s="83"/>
      <c r="R76" s="83"/>
      <c r="S76" s="88"/>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90">
        <f t="shared" si="3"/>
        <v>5497.6320000000005</v>
      </c>
      <c r="BB76" s="91">
        <f t="shared" si="4"/>
        <v>5497.6320000000005</v>
      </c>
      <c r="BC76" s="92" t="str">
        <f t="shared" si="5"/>
        <v>INR  Five Thousand Four Hundred &amp; Ninety Seven  and Paise Sixty Three Only</v>
      </c>
      <c r="BE76" s="100">
        <v>108</v>
      </c>
      <c r="BF76" s="82">
        <v>82336</v>
      </c>
      <c r="BG76" s="115">
        <f t="shared" si="0"/>
        <v>93138.4832</v>
      </c>
      <c r="BI76" s="115">
        <f t="shared" si="1"/>
        <v>122.1696</v>
      </c>
      <c r="IE76" s="22"/>
      <c r="IF76" s="22"/>
      <c r="IG76" s="22"/>
      <c r="IH76" s="22"/>
      <c r="II76" s="22"/>
    </row>
    <row r="77" spans="1:243" s="21" customFormat="1" ht="275.25" customHeight="1">
      <c r="A77" s="34">
        <v>65</v>
      </c>
      <c r="B77" s="80" t="s">
        <v>464</v>
      </c>
      <c r="C77" s="103" t="s">
        <v>186</v>
      </c>
      <c r="D77" s="96">
        <v>479.52855</v>
      </c>
      <c r="E77" s="99" t="s">
        <v>453</v>
      </c>
      <c r="F77" s="100">
        <v>831.432</v>
      </c>
      <c r="G77" s="83"/>
      <c r="H77" s="83"/>
      <c r="I77" s="84" t="s">
        <v>40</v>
      </c>
      <c r="J77" s="85">
        <f t="shared" si="2"/>
        <v>1</v>
      </c>
      <c r="K77" s="86" t="s">
        <v>65</v>
      </c>
      <c r="L77" s="86" t="s">
        <v>7</v>
      </c>
      <c r="M77" s="87"/>
      <c r="N77" s="83"/>
      <c r="O77" s="83"/>
      <c r="P77" s="88"/>
      <c r="Q77" s="83"/>
      <c r="R77" s="83"/>
      <c r="S77" s="88"/>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90">
        <f t="shared" si="3"/>
        <v>398695.3813836</v>
      </c>
      <c r="BB77" s="91">
        <f t="shared" si="4"/>
        <v>398695.3813836</v>
      </c>
      <c r="BC77" s="92" t="str">
        <f t="shared" si="5"/>
        <v>INR  Three Lakh Ninety Eight Thousand Six Hundred &amp; Ninety Five  and Paise Thirty Eight Only</v>
      </c>
      <c r="BE77" s="100">
        <v>735</v>
      </c>
      <c r="BF77" s="82">
        <v>82536</v>
      </c>
      <c r="BG77" s="115">
        <f t="shared" si="0"/>
        <v>93364.72320000001</v>
      </c>
      <c r="BI77" s="115">
        <f t="shared" si="1"/>
        <v>831.432</v>
      </c>
      <c r="IE77" s="22"/>
      <c r="IF77" s="22"/>
      <c r="IG77" s="22"/>
      <c r="IH77" s="22"/>
      <c r="II77" s="22"/>
    </row>
    <row r="78" spans="1:243" s="21" customFormat="1" ht="270" customHeight="1">
      <c r="A78" s="34">
        <v>66</v>
      </c>
      <c r="B78" s="80" t="s">
        <v>465</v>
      </c>
      <c r="C78" s="103" t="s">
        <v>187</v>
      </c>
      <c r="D78" s="96">
        <v>479.52855</v>
      </c>
      <c r="E78" s="99" t="s">
        <v>453</v>
      </c>
      <c r="F78" s="100">
        <v>837.0880000000001</v>
      </c>
      <c r="G78" s="83"/>
      <c r="H78" s="83"/>
      <c r="I78" s="84" t="s">
        <v>40</v>
      </c>
      <c r="J78" s="85">
        <f t="shared" si="2"/>
        <v>1</v>
      </c>
      <c r="K78" s="86" t="s">
        <v>65</v>
      </c>
      <c r="L78" s="86" t="s">
        <v>7</v>
      </c>
      <c r="M78" s="87"/>
      <c r="N78" s="83"/>
      <c r="O78" s="83"/>
      <c r="P78" s="88"/>
      <c r="Q78" s="83"/>
      <c r="R78" s="83"/>
      <c r="S78" s="88"/>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90">
        <f t="shared" si="3"/>
        <v>401407.59486240003</v>
      </c>
      <c r="BB78" s="91">
        <f t="shared" si="4"/>
        <v>401407.59486240003</v>
      </c>
      <c r="BC78" s="92" t="str">
        <f t="shared" si="5"/>
        <v>INR  Four Lakh One Thousand Four Hundred &amp; Seven  and Paise Fifty Nine Only</v>
      </c>
      <c r="BE78" s="100">
        <v>740</v>
      </c>
      <c r="BF78" s="82">
        <v>2659</v>
      </c>
      <c r="BG78" s="115">
        <f t="shared" si="0"/>
        <v>3007.8608000000004</v>
      </c>
      <c r="BI78" s="115">
        <f t="shared" si="1"/>
        <v>837.0880000000001</v>
      </c>
      <c r="IE78" s="22"/>
      <c r="IF78" s="22"/>
      <c r="IG78" s="22"/>
      <c r="IH78" s="22"/>
      <c r="II78" s="22"/>
    </row>
    <row r="79" spans="1:243" s="21" customFormat="1" ht="275.25" customHeight="1">
      <c r="A79" s="34">
        <v>67</v>
      </c>
      <c r="B79" s="80" t="s">
        <v>466</v>
      </c>
      <c r="C79" s="103" t="s">
        <v>188</v>
      </c>
      <c r="D79" s="96">
        <v>479.52855</v>
      </c>
      <c r="E79" s="99" t="s">
        <v>453</v>
      </c>
      <c r="F79" s="100">
        <v>842.7440000000001</v>
      </c>
      <c r="G79" s="83"/>
      <c r="H79" s="83"/>
      <c r="I79" s="84" t="s">
        <v>40</v>
      </c>
      <c r="J79" s="85">
        <f>IF(I79="Less(-)",-1,1)</f>
        <v>1</v>
      </c>
      <c r="K79" s="86" t="s">
        <v>65</v>
      </c>
      <c r="L79" s="86" t="s">
        <v>7</v>
      </c>
      <c r="M79" s="87"/>
      <c r="N79" s="83"/>
      <c r="O79" s="83"/>
      <c r="P79" s="88"/>
      <c r="Q79" s="83"/>
      <c r="R79" s="83"/>
      <c r="S79" s="88"/>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90">
        <f>total_amount_ba($B$2,$D$2,D79,F79,J79,K79,M79)</f>
        <v>404119.80834120006</v>
      </c>
      <c r="BB79" s="91">
        <f>BA79+SUM(N79:AZ79)</f>
        <v>404119.80834120006</v>
      </c>
      <c r="BC79" s="92" t="str">
        <f>SpellNumber(L79,BB79)</f>
        <v>INR  Four Lakh Four Thousand One Hundred &amp; Nineteen  and Paise Eighty One Only</v>
      </c>
      <c r="BE79" s="100">
        <v>745</v>
      </c>
      <c r="BF79" s="82">
        <v>2673</v>
      </c>
      <c r="BG79" s="115">
        <f aca="true" t="shared" si="6" ref="BG79:BG142">BF79*1.12*1.01</f>
        <v>3023.6976000000004</v>
      </c>
      <c r="BI79" s="115">
        <f aca="true" t="shared" si="7" ref="BI79:BI142">BE79*1.12*1.01</f>
        <v>842.7440000000001</v>
      </c>
      <c r="IE79" s="22"/>
      <c r="IF79" s="22"/>
      <c r="IG79" s="22"/>
      <c r="IH79" s="22"/>
      <c r="II79" s="22"/>
    </row>
    <row r="80" spans="1:243" s="21" customFormat="1" ht="268.5" customHeight="1">
      <c r="A80" s="34">
        <v>68</v>
      </c>
      <c r="B80" s="80" t="s">
        <v>467</v>
      </c>
      <c r="C80" s="103" t="s">
        <v>189</v>
      </c>
      <c r="D80" s="96">
        <v>479.52855</v>
      </c>
      <c r="E80" s="99" t="s">
        <v>453</v>
      </c>
      <c r="F80" s="100">
        <v>848.4000000000001</v>
      </c>
      <c r="G80" s="83"/>
      <c r="H80" s="83"/>
      <c r="I80" s="84" t="s">
        <v>40</v>
      </c>
      <c r="J80" s="85">
        <f>IF(I80="Less(-)",-1,1)</f>
        <v>1</v>
      </c>
      <c r="K80" s="86" t="s">
        <v>65</v>
      </c>
      <c r="L80" s="86" t="s">
        <v>7</v>
      </c>
      <c r="M80" s="87"/>
      <c r="N80" s="83"/>
      <c r="O80" s="83"/>
      <c r="P80" s="88"/>
      <c r="Q80" s="83"/>
      <c r="R80" s="83"/>
      <c r="S80" s="88"/>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90">
        <f>total_amount_ba($B$2,$D$2,D80,F80,J80,K80,M80)</f>
        <v>406832.02182</v>
      </c>
      <c r="BB80" s="91">
        <f>BA80+SUM(N80:AZ80)</f>
        <v>406832.02182</v>
      </c>
      <c r="BC80" s="92" t="str">
        <f>SpellNumber(L80,BB80)</f>
        <v>INR  Four Lakh Six Thousand Eight Hundred &amp; Thirty Two  and Paise Two Only</v>
      </c>
      <c r="BE80" s="100">
        <v>750</v>
      </c>
      <c r="BF80" s="82">
        <v>2687</v>
      </c>
      <c r="BG80" s="115">
        <f t="shared" si="6"/>
        <v>3039.5344000000005</v>
      </c>
      <c r="BI80" s="115">
        <f t="shared" si="7"/>
        <v>848.4000000000001</v>
      </c>
      <c r="IE80" s="22"/>
      <c r="IF80" s="22"/>
      <c r="IG80" s="22"/>
      <c r="IH80" s="22"/>
      <c r="II80" s="22"/>
    </row>
    <row r="81" spans="1:243" s="21" customFormat="1" ht="272.25" customHeight="1">
      <c r="A81" s="34">
        <v>69</v>
      </c>
      <c r="B81" s="80" t="s">
        <v>468</v>
      </c>
      <c r="C81" s="103" t="s">
        <v>190</v>
      </c>
      <c r="D81" s="96">
        <v>289.564</v>
      </c>
      <c r="E81" s="99" t="s">
        <v>453</v>
      </c>
      <c r="F81" s="100">
        <v>838.2192000000001</v>
      </c>
      <c r="G81" s="83"/>
      <c r="H81" s="83"/>
      <c r="I81" s="84" t="s">
        <v>40</v>
      </c>
      <c r="J81" s="85">
        <f aca="true" t="shared" si="8" ref="J81:J146">IF(I81="Less(-)",-1,1)</f>
        <v>1</v>
      </c>
      <c r="K81" s="86" t="s">
        <v>65</v>
      </c>
      <c r="L81" s="86" t="s">
        <v>7</v>
      </c>
      <c r="M81" s="87"/>
      <c r="N81" s="83"/>
      <c r="O81" s="83"/>
      <c r="P81" s="88"/>
      <c r="Q81" s="83"/>
      <c r="R81" s="83"/>
      <c r="S81" s="88"/>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90">
        <f aca="true" t="shared" si="9" ref="BA81:BA146">total_amount_ba($B$2,$D$2,D81,F81,J81,K81,M81)</f>
        <v>242718.10442880006</v>
      </c>
      <c r="BB81" s="91">
        <f aca="true" t="shared" si="10" ref="BB81:BB146">BA81+SUM(N81:AZ81)</f>
        <v>242718.10442880006</v>
      </c>
      <c r="BC81" s="92" t="str">
        <f aca="true" t="shared" si="11" ref="BC81:BC146">SpellNumber(L81,BB81)</f>
        <v>INR  Two Lakh Forty Two Thousand Seven Hundred &amp; Eighteen  and Paise Ten Only</v>
      </c>
      <c r="BE81" s="100">
        <v>741</v>
      </c>
      <c r="BF81" s="82">
        <v>2701</v>
      </c>
      <c r="BG81" s="115">
        <f t="shared" si="6"/>
        <v>3055.3712000000005</v>
      </c>
      <c r="BI81" s="115">
        <f t="shared" si="7"/>
        <v>838.2192000000001</v>
      </c>
      <c r="IE81" s="22"/>
      <c r="IF81" s="22"/>
      <c r="IG81" s="22"/>
      <c r="IH81" s="22"/>
      <c r="II81" s="22"/>
    </row>
    <row r="82" spans="1:243" s="21" customFormat="1" ht="270.75" customHeight="1">
      <c r="A82" s="34">
        <v>70</v>
      </c>
      <c r="B82" s="80" t="s">
        <v>469</v>
      </c>
      <c r="C82" s="103" t="s">
        <v>114</v>
      </c>
      <c r="D82" s="96">
        <v>289.564</v>
      </c>
      <c r="E82" s="99" t="s">
        <v>453</v>
      </c>
      <c r="F82" s="100">
        <v>843.8752000000001</v>
      </c>
      <c r="G82" s="83"/>
      <c r="H82" s="83"/>
      <c r="I82" s="84" t="s">
        <v>40</v>
      </c>
      <c r="J82" s="85">
        <f t="shared" si="8"/>
        <v>1</v>
      </c>
      <c r="K82" s="86" t="s">
        <v>65</v>
      </c>
      <c r="L82" s="86" t="s">
        <v>7</v>
      </c>
      <c r="M82" s="87"/>
      <c r="N82" s="83"/>
      <c r="O82" s="83"/>
      <c r="P82" s="88"/>
      <c r="Q82" s="83"/>
      <c r="R82" s="83"/>
      <c r="S82" s="88"/>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90">
        <f t="shared" si="9"/>
        <v>244355.87841280003</v>
      </c>
      <c r="BB82" s="91">
        <f t="shared" si="10"/>
        <v>244355.87841280003</v>
      </c>
      <c r="BC82" s="92" t="str">
        <f t="shared" si="11"/>
        <v>INR  Two Lakh Forty Four Thousand Three Hundred &amp; Fifty Five  and Paise Eighty Eight Only</v>
      </c>
      <c r="BE82" s="100">
        <v>746</v>
      </c>
      <c r="BF82" s="82">
        <v>2763</v>
      </c>
      <c r="BG82" s="115">
        <f t="shared" si="6"/>
        <v>3125.5056000000004</v>
      </c>
      <c r="BI82" s="115">
        <f t="shared" si="7"/>
        <v>843.8752000000001</v>
      </c>
      <c r="IE82" s="22"/>
      <c r="IF82" s="22"/>
      <c r="IG82" s="22"/>
      <c r="IH82" s="22"/>
      <c r="II82" s="22"/>
    </row>
    <row r="83" spans="1:243" s="21" customFormat="1" ht="275.25" customHeight="1">
      <c r="A83" s="34">
        <v>71</v>
      </c>
      <c r="B83" s="80" t="s">
        <v>470</v>
      </c>
      <c r="C83" s="103" t="s">
        <v>115</v>
      </c>
      <c r="D83" s="96">
        <v>289.564</v>
      </c>
      <c r="E83" s="99" t="s">
        <v>453</v>
      </c>
      <c r="F83" s="100">
        <v>847.2688000000002</v>
      </c>
      <c r="G83" s="83"/>
      <c r="H83" s="83"/>
      <c r="I83" s="84" t="s">
        <v>40</v>
      </c>
      <c r="J83" s="85">
        <f t="shared" si="8"/>
        <v>1</v>
      </c>
      <c r="K83" s="86" t="s">
        <v>65</v>
      </c>
      <c r="L83" s="86" t="s">
        <v>7</v>
      </c>
      <c r="M83" s="87"/>
      <c r="N83" s="83"/>
      <c r="O83" s="83"/>
      <c r="P83" s="88"/>
      <c r="Q83" s="83"/>
      <c r="R83" s="83"/>
      <c r="S83" s="88"/>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90">
        <f t="shared" si="9"/>
        <v>245338.54280320008</v>
      </c>
      <c r="BB83" s="91">
        <f t="shared" si="10"/>
        <v>245338.54280320008</v>
      </c>
      <c r="BC83" s="92" t="str">
        <f t="shared" si="11"/>
        <v>INR  Two Lakh Forty Five Thousand Three Hundred &amp; Thirty Eight  and Paise Fifty Four Only</v>
      </c>
      <c r="BE83" s="100">
        <v>749</v>
      </c>
      <c r="BF83" s="82">
        <v>2777</v>
      </c>
      <c r="BG83" s="115">
        <f t="shared" si="6"/>
        <v>3141.3424000000005</v>
      </c>
      <c r="BI83" s="115">
        <f t="shared" si="7"/>
        <v>847.2688000000002</v>
      </c>
      <c r="IE83" s="22"/>
      <c r="IF83" s="22"/>
      <c r="IG83" s="22"/>
      <c r="IH83" s="22"/>
      <c r="II83" s="22"/>
    </row>
    <row r="84" spans="1:243" s="21" customFormat="1" ht="268.5" customHeight="1">
      <c r="A84" s="34">
        <v>72</v>
      </c>
      <c r="B84" s="80" t="s">
        <v>471</v>
      </c>
      <c r="C84" s="103" t="s">
        <v>116</v>
      </c>
      <c r="D84" s="96">
        <v>289.564</v>
      </c>
      <c r="E84" s="99" t="s">
        <v>453</v>
      </c>
      <c r="F84" s="100">
        <v>852.9248000000001</v>
      </c>
      <c r="G84" s="83"/>
      <c r="H84" s="83"/>
      <c r="I84" s="84" t="s">
        <v>40</v>
      </c>
      <c r="J84" s="85">
        <f t="shared" si="8"/>
        <v>1</v>
      </c>
      <c r="K84" s="86" t="s">
        <v>65</v>
      </c>
      <c r="L84" s="86" t="s">
        <v>7</v>
      </c>
      <c r="M84" s="87"/>
      <c r="N84" s="83"/>
      <c r="O84" s="83"/>
      <c r="P84" s="88"/>
      <c r="Q84" s="83"/>
      <c r="R84" s="83"/>
      <c r="S84" s="88"/>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90">
        <f t="shared" si="9"/>
        <v>246976.31678720005</v>
      </c>
      <c r="BB84" s="91">
        <f t="shared" si="10"/>
        <v>246976.31678720005</v>
      </c>
      <c r="BC84" s="92" t="str">
        <f t="shared" si="11"/>
        <v>INR  Two Lakh Forty Six Thousand Nine Hundred &amp; Seventy Six  and Paise Thirty Two Only</v>
      </c>
      <c r="BE84" s="100">
        <v>754</v>
      </c>
      <c r="BF84" s="82">
        <v>2791</v>
      </c>
      <c r="BG84" s="115">
        <f t="shared" si="6"/>
        <v>3157.1792</v>
      </c>
      <c r="BI84" s="115">
        <f t="shared" si="7"/>
        <v>852.9248000000001</v>
      </c>
      <c r="IE84" s="22"/>
      <c r="IF84" s="22"/>
      <c r="IG84" s="22"/>
      <c r="IH84" s="22"/>
      <c r="II84" s="22"/>
    </row>
    <row r="85" spans="1:243" s="21" customFormat="1" ht="126" customHeight="1">
      <c r="A85" s="34">
        <v>73</v>
      </c>
      <c r="B85" s="80" t="s">
        <v>472</v>
      </c>
      <c r="C85" s="103" t="s">
        <v>117</v>
      </c>
      <c r="D85" s="96">
        <v>11.2</v>
      </c>
      <c r="E85" s="99" t="s">
        <v>453</v>
      </c>
      <c r="F85" s="100">
        <v>727.3616000000001</v>
      </c>
      <c r="G85" s="83"/>
      <c r="H85" s="83"/>
      <c r="I85" s="84" t="s">
        <v>40</v>
      </c>
      <c r="J85" s="85">
        <f t="shared" si="8"/>
        <v>1</v>
      </c>
      <c r="K85" s="86" t="s">
        <v>65</v>
      </c>
      <c r="L85" s="86" t="s">
        <v>7</v>
      </c>
      <c r="M85" s="87"/>
      <c r="N85" s="83"/>
      <c r="O85" s="83"/>
      <c r="P85" s="88"/>
      <c r="Q85" s="83"/>
      <c r="R85" s="83"/>
      <c r="S85" s="88"/>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90">
        <f t="shared" si="9"/>
        <v>8146.44992</v>
      </c>
      <c r="BB85" s="91">
        <f t="shared" si="10"/>
        <v>8146.44992</v>
      </c>
      <c r="BC85" s="92" t="str">
        <f t="shared" si="11"/>
        <v>INR  Eight Thousand One Hundred &amp; Forty Six  and Paise Forty Five Only</v>
      </c>
      <c r="BE85" s="100">
        <v>643</v>
      </c>
      <c r="BF85" s="82">
        <v>2805</v>
      </c>
      <c r="BG85" s="115">
        <f t="shared" si="6"/>
        <v>3173.0160000000005</v>
      </c>
      <c r="BI85" s="115">
        <f t="shared" si="7"/>
        <v>727.3616000000001</v>
      </c>
      <c r="IE85" s="22"/>
      <c r="IF85" s="22"/>
      <c r="IG85" s="22"/>
      <c r="IH85" s="22"/>
      <c r="II85" s="22"/>
    </row>
    <row r="86" spans="1:243" s="21" customFormat="1" ht="130.5" customHeight="1">
      <c r="A86" s="34">
        <v>74</v>
      </c>
      <c r="B86" s="80" t="s">
        <v>473</v>
      </c>
      <c r="C86" s="103" t="s">
        <v>191</v>
      </c>
      <c r="D86" s="96">
        <v>11.2</v>
      </c>
      <c r="E86" s="99" t="s">
        <v>453</v>
      </c>
      <c r="F86" s="100">
        <v>740.936</v>
      </c>
      <c r="G86" s="83"/>
      <c r="H86" s="83"/>
      <c r="I86" s="84" t="s">
        <v>40</v>
      </c>
      <c r="J86" s="85">
        <f>IF(I86="Less(-)",-1,1)</f>
        <v>1</v>
      </c>
      <c r="K86" s="86" t="s">
        <v>65</v>
      </c>
      <c r="L86" s="86" t="s">
        <v>7</v>
      </c>
      <c r="M86" s="87"/>
      <c r="N86" s="83"/>
      <c r="O86" s="83"/>
      <c r="P86" s="88"/>
      <c r="Q86" s="83"/>
      <c r="R86" s="83"/>
      <c r="S86" s="88"/>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90">
        <f>total_amount_ba($B$2,$D$2,D86,F86,J86,K86,M86)</f>
        <v>8298.4832</v>
      </c>
      <c r="BB86" s="91">
        <f>BA86+SUM(N86:AZ86)</f>
        <v>8298.4832</v>
      </c>
      <c r="BC86" s="92" t="str">
        <f>SpellNumber(L86,BB86)</f>
        <v>INR  Eight Thousand Two Hundred &amp; Ninety Eight  and Paise Forty Eight Only</v>
      </c>
      <c r="BE86" s="100">
        <v>655</v>
      </c>
      <c r="BF86" s="82">
        <v>497</v>
      </c>
      <c r="BG86" s="115">
        <f t="shared" si="6"/>
        <v>562.2064000000001</v>
      </c>
      <c r="BI86" s="115">
        <f t="shared" si="7"/>
        <v>740.936</v>
      </c>
      <c r="IE86" s="22"/>
      <c r="IF86" s="22"/>
      <c r="IG86" s="22"/>
      <c r="IH86" s="22"/>
      <c r="II86" s="22"/>
    </row>
    <row r="87" spans="1:243" s="21" customFormat="1" ht="129" customHeight="1">
      <c r="A87" s="34">
        <v>75</v>
      </c>
      <c r="B87" s="80" t="s">
        <v>474</v>
      </c>
      <c r="C87" s="103" t="s">
        <v>192</v>
      </c>
      <c r="D87" s="96">
        <v>11.2</v>
      </c>
      <c r="E87" s="99" t="s">
        <v>453</v>
      </c>
      <c r="F87" s="100">
        <v>754.5104000000001</v>
      </c>
      <c r="G87" s="83"/>
      <c r="H87" s="83"/>
      <c r="I87" s="84" t="s">
        <v>40</v>
      </c>
      <c r="J87" s="85">
        <f t="shared" si="8"/>
        <v>1</v>
      </c>
      <c r="K87" s="86" t="s">
        <v>65</v>
      </c>
      <c r="L87" s="86" t="s">
        <v>7</v>
      </c>
      <c r="M87" s="87"/>
      <c r="N87" s="83"/>
      <c r="O87" s="83"/>
      <c r="P87" s="88"/>
      <c r="Q87" s="83"/>
      <c r="R87" s="83"/>
      <c r="S87" s="88"/>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90">
        <f t="shared" si="9"/>
        <v>8450.51648</v>
      </c>
      <c r="BB87" s="91">
        <f t="shared" si="10"/>
        <v>8450.51648</v>
      </c>
      <c r="BC87" s="92" t="str">
        <f t="shared" si="11"/>
        <v>INR  Eight Thousand Four Hundred &amp; Fifty  and Paise Fifty Two Only</v>
      </c>
      <c r="BE87" s="100">
        <v>667</v>
      </c>
      <c r="BF87" s="82">
        <v>497</v>
      </c>
      <c r="BG87" s="115">
        <f t="shared" si="6"/>
        <v>562.2064000000001</v>
      </c>
      <c r="BI87" s="115">
        <f t="shared" si="7"/>
        <v>754.5104000000001</v>
      </c>
      <c r="IE87" s="22"/>
      <c r="IF87" s="22"/>
      <c r="IG87" s="22"/>
      <c r="IH87" s="22"/>
      <c r="II87" s="22"/>
    </row>
    <row r="88" spans="1:243" s="21" customFormat="1" ht="131.25" customHeight="1">
      <c r="A88" s="34">
        <v>76</v>
      </c>
      <c r="B88" s="80" t="s">
        <v>475</v>
      </c>
      <c r="C88" s="103" t="s">
        <v>193</v>
      </c>
      <c r="D88" s="96">
        <v>11.2</v>
      </c>
      <c r="E88" s="99" t="s">
        <v>453</v>
      </c>
      <c r="F88" s="100">
        <v>768.0848</v>
      </c>
      <c r="G88" s="83"/>
      <c r="H88" s="83"/>
      <c r="I88" s="84" t="s">
        <v>40</v>
      </c>
      <c r="J88" s="85">
        <f t="shared" si="8"/>
        <v>1</v>
      </c>
      <c r="K88" s="86" t="s">
        <v>65</v>
      </c>
      <c r="L88" s="86" t="s">
        <v>7</v>
      </c>
      <c r="M88" s="87"/>
      <c r="N88" s="83"/>
      <c r="O88" s="83"/>
      <c r="P88" s="88"/>
      <c r="Q88" s="83"/>
      <c r="R88" s="83"/>
      <c r="S88" s="88"/>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90">
        <f t="shared" si="9"/>
        <v>8602.54976</v>
      </c>
      <c r="BB88" s="91">
        <f t="shared" si="10"/>
        <v>8602.54976</v>
      </c>
      <c r="BC88" s="92" t="str">
        <f t="shared" si="11"/>
        <v>INR  Eight Thousand Six Hundred &amp; Two  and Paise Fifty Five Only</v>
      </c>
      <c r="BE88" s="100">
        <v>679</v>
      </c>
      <c r="BF88" s="82">
        <v>497</v>
      </c>
      <c r="BG88" s="115">
        <f t="shared" si="6"/>
        <v>562.2064000000001</v>
      </c>
      <c r="BI88" s="115">
        <f t="shared" si="7"/>
        <v>768.0848</v>
      </c>
      <c r="IE88" s="22"/>
      <c r="IF88" s="22"/>
      <c r="IG88" s="22"/>
      <c r="IH88" s="22"/>
      <c r="II88" s="22"/>
    </row>
    <row r="89" spans="1:243" s="21" customFormat="1" ht="129.75" customHeight="1">
      <c r="A89" s="34">
        <v>77</v>
      </c>
      <c r="B89" s="80" t="s">
        <v>476</v>
      </c>
      <c r="C89" s="103" t="s">
        <v>194</v>
      </c>
      <c r="D89" s="96">
        <v>63.7208</v>
      </c>
      <c r="E89" s="99" t="s">
        <v>481</v>
      </c>
      <c r="F89" s="100">
        <v>10968.1152</v>
      </c>
      <c r="G89" s="83"/>
      <c r="H89" s="83"/>
      <c r="I89" s="84" t="s">
        <v>40</v>
      </c>
      <c r="J89" s="85">
        <f t="shared" si="8"/>
        <v>1</v>
      </c>
      <c r="K89" s="86" t="s">
        <v>65</v>
      </c>
      <c r="L89" s="86" t="s">
        <v>7</v>
      </c>
      <c r="M89" s="87"/>
      <c r="N89" s="83"/>
      <c r="O89" s="83"/>
      <c r="P89" s="88"/>
      <c r="Q89" s="83"/>
      <c r="R89" s="83"/>
      <c r="S89" s="88"/>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90">
        <f t="shared" si="9"/>
        <v>698897.07503616</v>
      </c>
      <c r="BB89" s="91">
        <f t="shared" si="10"/>
        <v>698897.07503616</v>
      </c>
      <c r="BC89" s="92" t="str">
        <f t="shared" si="11"/>
        <v>INR  Six Lakh Ninety Eight Thousand Eight Hundred &amp; Ninety Seven  and Paise Eight Only</v>
      </c>
      <c r="BE89" s="100">
        <v>9696</v>
      </c>
      <c r="BF89" s="82">
        <v>497</v>
      </c>
      <c r="BG89" s="115">
        <f t="shared" si="6"/>
        <v>562.2064000000001</v>
      </c>
      <c r="BI89" s="115">
        <f t="shared" si="7"/>
        <v>10968.1152</v>
      </c>
      <c r="IE89" s="22"/>
      <c r="IF89" s="22"/>
      <c r="IG89" s="22"/>
      <c r="IH89" s="22"/>
      <c r="II89" s="22"/>
    </row>
    <row r="90" spans="1:243" s="21" customFormat="1" ht="131.25" customHeight="1">
      <c r="A90" s="34">
        <v>78</v>
      </c>
      <c r="B90" s="80" t="s">
        <v>477</v>
      </c>
      <c r="C90" s="103" t="s">
        <v>118</v>
      </c>
      <c r="D90" s="96">
        <v>14.180399999999999</v>
      </c>
      <c r="E90" s="99" t="s">
        <v>481</v>
      </c>
      <c r="F90" s="100">
        <v>11077.796352000003</v>
      </c>
      <c r="G90" s="83"/>
      <c r="H90" s="83"/>
      <c r="I90" s="84" t="s">
        <v>40</v>
      </c>
      <c r="J90" s="85">
        <f t="shared" si="8"/>
        <v>1</v>
      </c>
      <c r="K90" s="86" t="s">
        <v>65</v>
      </c>
      <c r="L90" s="86" t="s">
        <v>7</v>
      </c>
      <c r="M90" s="87"/>
      <c r="N90" s="83"/>
      <c r="O90" s="83"/>
      <c r="P90" s="88"/>
      <c r="Q90" s="83"/>
      <c r="R90" s="83"/>
      <c r="S90" s="88"/>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90">
        <f t="shared" si="9"/>
        <v>157087.58338990083</v>
      </c>
      <c r="BB90" s="91">
        <f t="shared" si="10"/>
        <v>157087.58338990083</v>
      </c>
      <c r="BC90" s="92" t="str">
        <f t="shared" si="11"/>
        <v>INR  One Lakh Fifty Seven Thousand  &amp;Eighty Seven  and Paise Fifty Eight Only</v>
      </c>
      <c r="BE90" s="100">
        <v>9792.960000000001</v>
      </c>
      <c r="BF90" s="82">
        <v>103</v>
      </c>
      <c r="BG90" s="115">
        <f t="shared" si="6"/>
        <v>116.51360000000001</v>
      </c>
      <c r="BI90" s="115">
        <f t="shared" si="7"/>
        <v>11077.796352000003</v>
      </c>
      <c r="IE90" s="22"/>
      <c r="IF90" s="22"/>
      <c r="IG90" s="22"/>
      <c r="IH90" s="22"/>
      <c r="II90" s="22"/>
    </row>
    <row r="91" spans="1:243" s="21" customFormat="1" ht="131.25" customHeight="1">
      <c r="A91" s="34">
        <v>79</v>
      </c>
      <c r="B91" s="80" t="s">
        <v>478</v>
      </c>
      <c r="C91" s="103" t="s">
        <v>119</v>
      </c>
      <c r="D91" s="96">
        <v>14.180399999999999</v>
      </c>
      <c r="E91" s="99" t="s">
        <v>481</v>
      </c>
      <c r="F91" s="100">
        <v>11188.574315520002</v>
      </c>
      <c r="G91" s="83"/>
      <c r="H91" s="83"/>
      <c r="I91" s="84" t="s">
        <v>40</v>
      </c>
      <c r="J91" s="85">
        <f t="shared" si="8"/>
        <v>1</v>
      </c>
      <c r="K91" s="86" t="s">
        <v>65</v>
      </c>
      <c r="L91" s="86" t="s">
        <v>7</v>
      </c>
      <c r="M91" s="87"/>
      <c r="N91" s="83"/>
      <c r="O91" s="83"/>
      <c r="P91" s="88"/>
      <c r="Q91" s="83"/>
      <c r="R91" s="83"/>
      <c r="S91" s="88"/>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90">
        <f t="shared" si="9"/>
        <v>158658.45922379981</v>
      </c>
      <c r="BB91" s="91">
        <f t="shared" si="10"/>
        <v>158658.45922379981</v>
      </c>
      <c r="BC91" s="92" t="str">
        <f t="shared" si="11"/>
        <v>INR  One Lakh Fifty Eight Thousand Six Hundred &amp; Fifty Eight  and Paise Forty Six Only</v>
      </c>
      <c r="BE91" s="100">
        <v>9890.8896</v>
      </c>
      <c r="BF91" s="93">
        <v>29</v>
      </c>
      <c r="BG91" s="115">
        <f t="shared" si="6"/>
        <v>32.80480000000001</v>
      </c>
      <c r="BI91" s="115">
        <f t="shared" si="7"/>
        <v>11188.574315520002</v>
      </c>
      <c r="IE91" s="22"/>
      <c r="IF91" s="22"/>
      <c r="IG91" s="22"/>
      <c r="IH91" s="22"/>
      <c r="II91" s="22"/>
    </row>
    <row r="92" spans="1:243" s="21" customFormat="1" ht="126" customHeight="1">
      <c r="A92" s="34">
        <v>80</v>
      </c>
      <c r="B92" s="80" t="s">
        <v>479</v>
      </c>
      <c r="C92" s="103" t="s">
        <v>120</v>
      </c>
      <c r="D92" s="96">
        <v>14.180399999999999</v>
      </c>
      <c r="E92" s="99" t="s">
        <v>481</v>
      </c>
      <c r="F92" s="100">
        <v>11300.460058675202</v>
      </c>
      <c r="G92" s="83"/>
      <c r="H92" s="83"/>
      <c r="I92" s="84" t="s">
        <v>40</v>
      </c>
      <c r="J92" s="85">
        <f>IF(I92="Less(-)",-1,1)</f>
        <v>1</v>
      </c>
      <c r="K92" s="86" t="s">
        <v>65</v>
      </c>
      <c r="L92" s="86" t="s">
        <v>7</v>
      </c>
      <c r="M92" s="87"/>
      <c r="N92" s="83"/>
      <c r="O92" s="83"/>
      <c r="P92" s="88"/>
      <c r="Q92" s="83"/>
      <c r="R92" s="83"/>
      <c r="S92" s="88"/>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90">
        <f>total_amount_ba($B$2,$D$2,D92,F92,J92,K92,M92)</f>
        <v>160245.04381603783</v>
      </c>
      <c r="BB92" s="91">
        <f>BA92+SUM(N92:AZ92)</f>
        <v>160245.04381603783</v>
      </c>
      <c r="BC92" s="92" t="str">
        <f>SpellNumber(L92,BB92)</f>
        <v>INR  One Lakh Sixty Thousand Two Hundred &amp; Forty Five  and Paise Four Only</v>
      </c>
      <c r="BD92" s="74"/>
      <c r="BE92" s="100">
        <v>9989.798496000001</v>
      </c>
      <c r="BF92" s="93">
        <v>43</v>
      </c>
      <c r="BG92" s="115">
        <f t="shared" si="6"/>
        <v>48.641600000000004</v>
      </c>
      <c r="BI92" s="115">
        <f t="shared" si="7"/>
        <v>11300.460058675202</v>
      </c>
      <c r="BJ92" s="76"/>
      <c r="BK92" s="77"/>
      <c r="BL92" s="77"/>
      <c r="BM92" s="78"/>
      <c r="BN92" s="77"/>
      <c r="BO92" s="77"/>
      <c r="BP92" s="78"/>
      <c r="BQ92" s="78"/>
      <c r="BR92" s="78"/>
      <c r="BS92" s="78"/>
      <c r="BT92" s="78"/>
      <c r="BU92" s="78"/>
      <c r="BV92" s="78"/>
      <c r="BW92" s="78"/>
      <c r="BX92" s="78"/>
      <c r="BY92" s="78"/>
      <c r="BZ92" s="78"/>
      <c r="CA92" s="78"/>
      <c r="CB92" s="78"/>
      <c r="CC92" s="78"/>
      <c r="CD92" s="78"/>
      <c r="CE92" s="78"/>
      <c r="CF92" s="78"/>
      <c r="CG92" s="78"/>
      <c r="CH92" s="78"/>
      <c r="CI92" s="72"/>
      <c r="CJ92" s="39"/>
      <c r="CK92" s="39"/>
      <c r="CL92" s="39"/>
      <c r="CM92" s="39"/>
      <c r="CN92" s="39"/>
      <c r="CO92" s="39"/>
      <c r="CP92" s="39"/>
      <c r="CQ92" s="39"/>
      <c r="CR92" s="39"/>
      <c r="CS92" s="39"/>
      <c r="CT92" s="39"/>
      <c r="CU92" s="39"/>
      <c r="CV92" s="39"/>
      <c r="CW92" s="39"/>
      <c r="CX92" s="40"/>
      <c r="CY92" s="41"/>
      <c r="CZ92" s="42"/>
      <c r="IE92" s="22"/>
      <c r="IF92" s="22"/>
      <c r="IG92" s="22"/>
      <c r="IH92" s="22"/>
      <c r="II92" s="22"/>
    </row>
    <row r="93" spans="1:243" s="21" customFormat="1" ht="127.5" customHeight="1">
      <c r="A93" s="34">
        <v>81</v>
      </c>
      <c r="B93" s="80" t="s">
        <v>480</v>
      </c>
      <c r="C93" s="103" t="s">
        <v>121</v>
      </c>
      <c r="D93" s="96">
        <v>0.7020000000000001</v>
      </c>
      <c r="E93" s="99" t="s">
        <v>481</v>
      </c>
      <c r="F93" s="100">
        <v>11413.464659261954</v>
      </c>
      <c r="G93" s="83"/>
      <c r="H93" s="83"/>
      <c r="I93" s="84" t="s">
        <v>40</v>
      </c>
      <c r="J93" s="85">
        <f t="shared" si="8"/>
        <v>1</v>
      </c>
      <c r="K93" s="86" t="s">
        <v>65</v>
      </c>
      <c r="L93" s="86" t="s">
        <v>7</v>
      </c>
      <c r="M93" s="87"/>
      <c r="N93" s="83"/>
      <c r="O93" s="83"/>
      <c r="P93" s="88"/>
      <c r="Q93" s="83"/>
      <c r="R93" s="83"/>
      <c r="S93" s="88"/>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90">
        <f t="shared" si="9"/>
        <v>8012.2521908018925</v>
      </c>
      <c r="BB93" s="91">
        <f t="shared" si="10"/>
        <v>8012.2521908018925</v>
      </c>
      <c r="BC93" s="92" t="str">
        <f t="shared" si="11"/>
        <v>INR  Eight Thousand  &amp;Twelve  and Paise Twenty Five Only</v>
      </c>
      <c r="BE93" s="100">
        <v>10089.696480960001</v>
      </c>
      <c r="BF93" s="93">
        <v>166</v>
      </c>
      <c r="BG93" s="115">
        <f t="shared" si="6"/>
        <v>187.77920000000003</v>
      </c>
      <c r="BI93" s="115">
        <f t="shared" si="7"/>
        <v>11413.464659261954</v>
      </c>
      <c r="IE93" s="22"/>
      <c r="IF93" s="22"/>
      <c r="IG93" s="22"/>
      <c r="IH93" s="22"/>
      <c r="II93" s="22"/>
    </row>
    <row r="94" spans="1:243" s="21" customFormat="1" ht="99.75" customHeight="1">
      <c r="A94" s="34">
        <v>82</v>
      </c>
      <c r="B94" s="80" t="s">
        <v>482</v>
      </c>
      <c r="C94" s="103" t="s">
        <v>122</v>
      </c>
      <c r="D94" s="81">
        <v>21</v>
      </c>
      <c r="E94" s="81" t="s">
        <v>346</v>
      </c>
      <c r="F94" s="120">
        <v>1105.1824</v>
      </c>
      <c r="G94" s="83"/>
      <c r="H94" s="83"/>
      <c r="I94" s="84" t="s">
        <v>40</v>
      </c>
      <c r="J94" s="85">
        <f t="shared" si="8"/>
        <v>1</v>
      </c>
      <c r="K94" s="86" t="s">
        <v>65</v>
      </c>
      <c r="L94" s="86" t="s">
        <v>7</v>
      </c>
      <c r="M94" s="87"/>
      <c r="N94" s="83"/>
      <c r="O94" s="83"/>
      <c r="P94" s="88"/>
      <c r="Q94" s="83"/>
      <c r="R94" s="83"/>
      <c r="S94" s="88"/>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90">
        <f t="shared" si="9"/>
        <v>23208.8304</v>
      </c>
      <c r="BB94" s="91">
        <f t="shared" si="10"/>
        <v>23208.8304</v>
      </c>
      <c r="BC94" s="92" t="str">
        <f t="shared" si="11"/>
        <v>INR  Twenty Three Thousand Two Hundred &amp; Eight  and Paise Eighty Three Only</v>
      </c>
      <c r="BE94" s="120">
        <v>977</v>
      </c>
      <c r="BF94" s="93">
        <v>117</v>
      </c>
      <c r="BG94" s="115">
        <f t="shared" si="6"/>
        <v>132.35040000000004</v>
      </c>
      <c r="BI94" s="115">
        <f t="shared" si="7"/>
        <v>1105.1824</v>
      </c>
      <c r="IE94" s="22"/>
      <c r="IF94" s="22"/>
      <c r="IG94" s="22"/>
      <c r="IH94" s="22"/>
      <c r="II94" s="22"/>
    </row>
    <row r="95" spans="1:243" s="21" customFormat="1" ht="230.25" customHeight="1">
      <c r="A95" s="34">
        <v>83</v>
      </c>
      <c r="B95" s="80" t="s">
        <v>483</v>
      </c>
      <c r="C95" s="103" t="s">
        <v>195</v>
      </c>
      <c r="D95" s="96">
        <v>22.450000000000003</v>
      </c>
      <c r="E95" s="99" t="s">
        <v>346</v>
      </c>
      <c r="F95" s="100">
        <v>4898.0960000000005</v>
      </c>
      <c r="G95" s="83"/>
      <c r="H95" s="83"/>
      <c r="I95" s="84" t="s">
        <v>40</v>
      </c>
      <c r="J95" s="85">
        <f t="shared" si="8"/>
        <v>1</v>
      </c>
      <c r="K95" s="86" t="s">
        <v>65</v>
      </c>
      <c r="L95" s="86" t="s">
        <v>7</v>
      </c>
      <c r="M95" s="87"/>
      <c r="N95" s="83"/>
      <c r="O95" s="83"/>
      <c r="P95" s="88"/>
      <c r="Q95" s="83"/>
      <c r="R95" s="83"/>
      <c r="S95" s="88"/>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90">
        <f t="shared" si="9"/>
        <v>109962.25520000003</v>
      </c>
      <c r="BB95" s="91">
        <f t="shared" si="10"/>
        <v>109962.25520000003</v>
      </c>
      <c r="BC95" s="92" t="str">
        <f t="shared" si="11"/>
        <v>INR  One Lakh Nine Thousand Nine Hundred &amp; Sixty Two  and Paise Twenty Six Only</v>
      </c>
      <c r="BE95" s="100">
        <v>4330</v>
      </c>
      <c r="BF95" s="93">
        <v>54</v>
      </c>
      <c r="BG95" s="115">
        <f t="shared" si="6"/>
        <v>61.0848</v>
      </c>
      <c r="BI95" s="115">
        <f t="shared" si="7"/>
        <v>4898.0960000000005</v>
      </c>
      <c r="IE95" s="22"/>
      <c r="IF95" s="22"/>
      <c r="IG95" s="22"/>
      <c r="IH95" s="22"/>
      <c r="II95" s="22"/>
    </row>
    <row r="96" spans="1:243" s="21" customFormat="1" ht="141" customHeight="1">
      <c r="A96" s="34">
        <v>84</v>
      </c>
      <c r="B96" s="80" t="s">
        <v>484</v>
      </c>
      <c r="C96" s="103" t="s">
        <v>123</v>
      </c>
      <c r="D96" s="96">
        <v>3.2170000000000005</v>
      </c>
      <c r="E96" s="99" t="s">
        <v>413</v>
      </c>
      <c r="F96" s="100">
        <v>82525.56480000001</v>
      </c>
      <c r="G96" s="83"/>
      <c r="H96" s="83"/>
      <c r="I96" s="84" t="s">
        <v>40</v>
      </c>
      <c r="J96" s="85">
        <f t="shared" si="8"/>
        <v>1</v>
      </c>
      <c r="K96" s="86" t="s">
        <v>65</v>
      </c>
      <c r="L96" s="86" t="s">
        <v>7</v>
      </c>
      <c r="M96" s="87"/>
      <c r="N96" s="83"/>
      <c r="O96" s="83"/>
      <c r="P96" s="88"/>
      <c r="Q96" s="83"/>
      <c r="R96" s="83"/>
      <c r="S96" s="88"/>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90">
        <f t="shared" si="9"/>
        <v>265484.7419616001</v>
      </c>
      <c r="BB96" s="91">
        <f t="shared" si="10"/>
        <v>265484.7419616001</v>
      </c>
      <c r="BC96" s="92" t="str">
        <f t="shared" si="11"/>
        <v>INR  Two Lakh Sixty Five Thousand Four Hundred &amp; Eighty Four  and Paise Seventy Four Only</v>
      </c>
      <c r="BE96" s="100">
        <v>72954</v>
      </c>
      <c r="BF96" s="93">
        <v>78</v>
      </c>
      <c r="BG96" s="115">
        <f t="shared" si="6"/>
        <v>88.23360000000001</v>
      </c>
      <c r="BI96" s="115">
        <f t="shared" si="7"/>
        <v>82525.56480000001</v>
      </c>
      <c r="IE96" s="22"/>
      <c r="IF96" s="22"/>
      <c r="IG96" s="22"/>
      <c r="IH96" s="22"/>
      <c r="II96" s="22"/>
    </row>
    <row r="97" spans="1:243" s="21" customFormat="1" ht="143.25" customHeight="1">
      <c r="A97" s="34">
        <v>85</v>
      </c>
      <c r="B97" s="80" t="s">
        <v>485</v>
      </c>
      <c r="C97" s="103" t="s">
        <v>124</v>
      </c>
      <c r="D97" s="96">
        <v>3.2170000000000005</v>
      </c>
      <c r="E97" s="99" t="s">
        <v>413</v>
      </c>
      <c r="F97" s="100">
        <v>82751.80480000001</v>
      </c>
      <c r="G97" s="83"/>
      <c r="H97" s="83"/>
      <c r="I97" s="84" t="s">
        <v>40</v>
      </c>
      <c r="J97" s="85">
        <f t="shared" si="8"/>
        <v>1</v>
      </c>
      <c r="K97" s="86" t="s">
        <v>65</v>
      </c>
      <c r="L97" s="86" t="s">
        <v>7</v>
      </c>
      <c r="M97" s="87"/>
      <c r="N97" s="83"/>
      <c r="O97" s="83"/>
      <c r="P97" s="88"/>
      <c r="Q97" s="83"/>
      <c r="R97" s="83"/>
      <c r="S97" s="88"/>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90">
        <f t="shared" si="9"/>
        <v>266212.55604160007</v>
      </c>
      <c r="BB97" s="91">
        <f t="shared" si="10"/>
        <v>266212.55604160007</v>
      </c>
      <c r="BC97" s="92" t="str">
        <f t="shared" si="11"/>
        <v>INR  Two Lakh Sixty Six Thousand Two Hundred &amp; Twelve  and Paise Fifty Six Only</v>
      </c>
      <c r="BE97" s="100">
        <v>73154</v>
      </c>
      <c r="BF97" s="82">
        <v>126</v>
      </c>
      <c r="BG97" s="115">
        <f t="shared" si="6"/>
        <v>142.5312</v>
      </c>
      <c r="BI97" s="115">
        <f t="shared" si="7"/>
        <v>82751.80480000001</v>
      </c>
      <c r="IE97" s="22"/>
      <c r="IF97" s="22"/>
      <c r="IG97" s="22"/>
      <c r="IH97" s="22"/>
      <c r="II97" s="22"/>
    </row>
    <row r="98" spans="1:243" s="21" customFormat="1" ht="142.5" customHeight="1">
      <c r="A98" s="34">
        <v>86</v>
      </c>
      <c r="B98" s="80" t="s">
        <v>486</v>
      </c>
      <c r="C98" s="103" t="s">
        <v>125</v>
      </c>
      <c r="D98" s="96">
        <v>3.2170000000000005</v>
      </c>
      <c r="E98" s="99" t="s">
        <v>413</v>
      </c>
      <c r="F98" s="100">
        <v>82978.04480000002</v>
      </c>
      <c r="G98" s="83"/>
      <c r="H98" s="83"/>
      <c r="I98" s="84" t="s">
        <v>40</v>
      </c>
      <c r="J98" s="85">
        <f t="shared" si="8"/>
        <v>1</v>
      </c>
      <c r="K98" s="86" t="s">
        <v>65</v>
      </c>
      <c r="L98" s="86" t="s">
        <v>7</v>
      </c>
      <c r="M98" s="87"/>
      <c r="N98" s="83"/>
      <c r="O98" s="83"/>
      <c r="P98" s="88"/>
      <c r="Q98" s="83"/>
      <c r="R98" s="83"/>
      <c r="S98" s="88"/>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90">
        <f t="shared" si="9"/>
        <v>266940.3701216001</v>
      </c>
      <c r="BB98" s="91">
        <f t="shared" si="10"/>
        <v>266940.3701216001</v>
      </c>
      <c r="BC98" s="92" t="str">
        <f t="shared" si="11"/>
        <v>INR  Two Lakh Sixty Six Thousand Nine Hundred &amp; Forty  and Paise Thirty Seven Only</v>
      </c>
      <c r="BE98" s="100">
        <v>73354</v>
      </c>
      <c r="BF98" s="82">
        <v>130</v>
      </c>
      <c r="BG98" s="115">
        <f t="shared" si="6"/>
        <v>147.056</v>
      </c>
      <c r="BI98" s="115">
        <f t="shared" si="7"/>
        <v>82978.04480000002</v>
      </c>
      <c r="IE98" s="22"/>
      <c r="IF98" s="22"/>
      <c r="IG98" s="22"/>
      <c r="IH98" s="22"/>
      <c r="II98" s="22"/>
    </row>
    <row r="99" spans="1:243" s="21" customFormat="1" ht="141.75" customHeight="1">
      <c r="A99" s="34">
        <v>87</v>
      </c>
      <c r="B99" s="80" t="s">
        <v>487</v>
      </c>
      <c r="C99" s="103" t="s">
        <v>126</v>
      </c>
      <c r="D99" s="96">
        <v>3.2965</v>
      </c>
      <c r="E99" s="99" t="s">
        <v>413</v>
      </c>
      <c r="F99" s="100">
        <v>83204.28480000001</v>
      </c>
      <c r="G99" s="83"/>
      <c r="H99" s="83"/>
      <c r="I99" s="84" t="s">
        <v>40</v>
      </c>
      <c r="J99" s="85">
        <f>IF(I99="Less(-)",-1,1)</f>
        <v>1</v>
      </c>
      <c r="K99" s="86" t="s">
        <v>65</v>
      </c>
      <c r="L99" s="86" t="s">
        <v>7</v>
      </c>
      <c r="M99" s="87"/>
      <c r="N99" s="83"/>
      <c r="O99" s="83"/>
      <c r="P99" s="88"/>
      <c r="Q99" s="83"/>
      <c r="R99" s="83"/>
      <c r="S99" s="88"/>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90">
        <f>total_amount_ba($B$2,$D$2,D99,F99,J99,K99,M99)</f>
        <v>274282.9248432</v>
      </c>
      <c r="BB99" s="91">
        <f>BA99+SUM(N99:AZ99)</f>
        <v>274282.9248432</v>
      </c>
      <c r="BC99" s="92" t="str">
        <f>SpellNumber(L99,BB99)</f>
        <v>INR  Two Lakh Seventy Four Thousand Two Hundred &amp; Eighty Two  and Paise Ninety Two Only</v>
      </c>
      <c r="BE99" s="100">
        <v>73554</v>
      </c>
      <c r="BF99" s="82">
        <v>134</v>
      </c>
      <c r="BG99" s="115">
        <f t="shared" si="6"/>
        <v>151.5808</v>
      </c>
      <c r="BI99" s="115">
        <f t="shared" si="7"/>
        <v>83204.28480000001</v>
      </c>
      <c r="IE99" s="22"/>
      <c r="IF99" s="22"/>
      <c r="IG99" s="22"/>
      <c r="IH99" s="22"/>
      <c r="II99" s="22"/>
    </row>
    <row r="100" spans="1:243" s="21" customFormat="1" ht="117.75" customHeight="1">
      <c r="A100" s="34">
        <v>88</v>
      </c>
      <c r="B100" s="102" t="s">
        <v>488</v>
      </c>
      <c r="C100" s="103" t="s">
        <v>127</v>
      </c>
      <c r="D100" s="96">
        <v>2082</v>
      </c>
      <c r="E100" s="99" t="s">
        <v>345</v>
      </c>
      <c r="F100" s="100">
        <v>32.80480000000001</v>
      </c>
      <c r="G100" s="83"/>
      <c r="H100" s="83"/>
      <c r="I100" s="84" t="s">
        <v>40</v>
      </c>
      <c r="J100" s="85">
        <f>IF(I100="Less(-)",-1,1)</f>
        <v>1</v>
      </c>
      <c r="K100" s="86" t="s">
        <v>65</v>
      </c>
      <c r="L100" s="86" t="s">
        <v>7</v>
      </c>
      <c r="M100" s="87"/>
      <c r="N100" s="83"/>
      <c r="O100" s="83"/>
      <c r="P100" s="88"/>
      <c r="Q100" s="83"/>
      <c r="R100" s="83"/>
      <c r="S100" s="88"/>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90">
        <f>total_amount_ba($B$2,$D$2,D100,F100,J100,K100,M100)</f>
        <v>68299.59360000002</v>
      </c>
      <c r="BB100" s="91">
        <f>BA100+SUM(N100:AZ100)</f>
        <v>68299.59360000002</v>
      </c>
      <c r="BC100" s="92" t="str">
        <f>SpellNumber(L100,BB100)</f>
        <v>INR  Sixty Eight Thousand Two Hundred &amp; Ninety Nine  and Paise Fifty Nine Only</v>
      </c>
      <c r="BE100" s="100">
        <v>29</v>
      </c>
      <c r="BF100" s="82">
        <v>138</v>
      </c>
      <c r="BG100" s="115">
        <f t="shared" si="6"/>
        <v>156.1056</v>
      </c>
      <c r="BI100" s="115">
        <f t="shared" si="7"/>
        <v>32.80480000000001</v>
      </c>
      <c r="IE100" s="22"/>
      <c r="IF100" s="22"/>
      <c r="IG100" s="22"/>
      <c r="IH100" s="22"/>
      <c r="II100" s="22"/>
    </row>
    <row r="101" spans="1:243" s="21" customFormat="1" ht="63" customHeight="1">
      <c r="A101" s="34">
        <v>89</v>
      </c>
      <c r="B101" s="102" t="s">
        <v>489</v>
      </c>
      <c r="C101" s="103" t="s">
        <v>128</v>
      </c>
      <c r="D101" s="96">
        <v>2218</v>
      </c>
      <c r="E101" s="99" t="s">
        <v>345</v>
      </c>
      <c r="F101" s="100">
        <v>48.641600000000004</v>
      </c>
      <c r="G101" s="83"/>
      <c r="H101" s="83"/>
      <c r="I101" s="84" t="s">
        <v>40</v>
      </c>
      <c r="J101" s="85">
        <f t="shared" si="8"/>
        <v>1</v>
      </c>
      <c r="K101" s="86" t="s">
        <v>65</v>
      </c>
      <c r="L101" s="86" t="s">
        <v>7</v>
      </c>
      <c r="M101" s="87"/>
      <c r="N101" s="83"/>
      <c r="O101" s="83"/>
      <c r="P101" s="88"/>
      <c r="Q101" s="83"/>
      <c r="R101" s="83"/>
      <c r="S101" s="88"/>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90">
        <f t="shared" si="9"/>
        <v>107887.06880000001</v>
      </c>
      <c r="BB101" s="91">
        <f t="shared" si="10"/>
        <v>107887.06880000001</v>
      </c>
      <c r="BC101" s="92" t="str">
        <f t="shared" si="11"/>
        <v>INR  One Lakh Seven Thousand Eight Hundred &amp; Eighty Seven  and Paise Seven Only</v>
      </c>
      <c r="BE101" s="100">
        <v>43</v>
      </c>
      <c r="BF101" s="82">
        <v>142</v>
      </c>
      <c r="BG101" s="115">
        <f t="shared" si="6"/>
        <v>160.6304</v>
      </c>
      <c r="BI101" s="115">
        <f t="shared" si="7"/>
        <v>48.641600000000004</v>
      </c>
      <c r="IE101" s="22"/>
      <c r="IF101" s="22"/>
      <c r="IG101" s="22"/>
      <c r="IH101" s="22"/>
      <c r="II101" s="22"/>
    </row>
    <row r="102" spans="1:243" s="21" customFormat="1" ht="75.75" customHeight="1">
      <c r="A102" s="34">
        <v>90</v>
      </c>
      <c r="B102" s="70" t="s">
        <v>490</v>
      </c>
      <c r="C102" s="103" t="s">
        <v>129</v>
      </c>
      <c r="D102" s="96">
        <v>720</v>
      </c>
      <c r="E102" s="99" t="s">
        <v>345</v>
      </c>
      <c r="F102" s="100">
        <v>179.8608</v>
      </c>
      <c r="G102" s="83"/>
      <c r="H102" s="83"/>
      <c r="I102" s="84" t="s">
        <v>40</v>
      </c>
      <c r="J102" s="85">
        <f t="shared" si="8"/>
        <v>1</v>
      </c>
      <c r="K102" s="86" t="s">
        <v>65</v>
      </c>
      <c r="L102" s="86" t="s">
        <v>7</v>
      </c>
      <c r="M102" s="87"/>
      <c r="N102" s="83"/>
      <c r="O102" s="83"/>
      <c r="P102" s="88"/>
      <c r="Q102" s="83"/>
      <c r="R102" s="83"/>
      <c r="S102" s="88"/>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90">
        <f t="shared" si="9"/>
        <v>129499.77600000001</v>
      </c>
      <c r="BB102" s="91">
        <f t="shared" si="10"/>
        <v>129499.77600000001</v>
      </c>
      <c r="BC102" s="92" t="str">
        <f t="shared" si="11"/>
        <v>INR  One Lakh Twenty Nine Thousand Four Hundred &amp; Ninety Nine  and Paise Seventy Eight Only</v>
      </c>
      <c r="BE102" s="100">
        <v>159</v>
      </c>
      <c r="BF102" s="82">
        <v>157</v>
      </c>
      <c r="BG102" s="115">
        <f t="shared" si="6"/>
        <v>177.5984</v>
      </c>
      <c r="BI102" s="115">
        <f t="shared" si="7"/>
        <v>179.8608</v>
      </c>
      <c r="IE102" s="22"/>
      <c r="IF102" s="22"/>
      <c r="IG102" s="22"/>
      <c r="IH102" s="22"/>
      <c r="II102" s="22"/>
    </row>
    <row r="103" spans="1:243" s="21" customFormat="1" ht="56.25" customHeight="1">
      <c r="A103" s="34">
        <v>91</v>
      </c>
      <c r="B103" s="102" t="s">
        <v>491</v>
      </c>
      <c r="C103" s="103" t="s">
        <v>196</v>
      </c>
      <c r="D103" s="96">
        <v>344</v>
      </c>
      <c r="E103" s="99" t="s">
        <v>345</v>
      </c>
      <c r="F103" s="100">
        <v>1222.8272</v>
      </c>
      <c r="G103" s="83"/>
      <c r="H103" s="83"/>
      <c r="I103" s="84" t="s">
        <v>40</v>
      </c>
      <c r="J103" s="85">
        <f t="shared" si="8"/>
        <v>1</v>
      </c>
      <c r="K103" s="86" t="s">
        <v>65</v>
      </c>
      <c r="L103" s="86" t="s">
        <v>7</v>
      </c>
      <c r="M103" s="87"/>
      <c r="N103" s="83"/>
      <c r="O103" s="83"/>
      <c r="P103" s="88"/>
      <c r="Q103" s="83"/>
      <c r="R103" s="83"/>
      <c r="S103" s="88"/>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90">
        <f t="shared" si="9"/>
        <v>420652.55679999996</v>
      </c>
      <c r="BB103" s="91">
        <f t="shared" si="10"/>
        <v>420652.55679999996</v>
      </c>
      <c r="BC103" s="92" t="str">
        <f t="shared" si="11"/>
        <v>INR  Four Lakh Twenty Thousand Six Hundred &amp; Fifty Two  and Paise Fifty Six Only</v>
      </c>
      <c r="BE103" s="100">
        <v>1081</v>
      </c>
      <c r="BF103" s="82">
        <v>161</v>
      </c>
      <c r="BG103" s="115">
        <f t="shared" si="6"/>
        <v>182.12320000000003</v>
      </c>
      <c r="BI103" s="115">
        <f t="shared" si="7"/>
        <v>1222.8272</v>
      </c>
      <c r="IE103" s="22"/>
      <c r="IF103" s="22"/>
      <c r="IG103" s="22"/>
      <c r="IH103" s="22"/>
      <c r="II103" s="22"/>
    </row>
    <row r="104" spans="1:243" s="21" customFormat="1" ht="36.75" customHeight="1">
      <c r="A104" s="34">
        <v>92</v>
      </c>
      <c r="B104" s="121" t="s">
        <v>492</v>
      </c>
      <c r="C104" s="103" t="s">
        <v>130</v>
      </c>
      <c r="D104" s="96">
        <v>608</v>
      </c>
      <c r="E104" s="99" t="s">
        <v>345</v>
      </c>
      <c r="F104" s="100">
        <v>79.18400000000001</v>
      </c>
      <c r="G104" s="83"/>
      <c r="H104" s="83"/>
      <c r="I104" s="84" t="s">
        <v>40</v>
      </c>
      <c r="J104" s="85">
        <f t="shared" si="8"/>
        <v>1</v>
      </c>
      <c r="K104" s="86" t="s">
        <v>65</v>
      </c>
      <c r="L104" s="86" t="s">
        <v>7</v>
      </c>
      <c r="M104" s="87"/>
      <c r="N104" s="83"/>
      <c r="O104" s="83"/>
      <c r="P104" s="88"/>
      <c r="Q104" s="83"/>
      <c r="R104" s="83"/>
      <c r="S104" s="88"/>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90">
        <f t="shared" si="9"/>
        <v>48143.87200000001</v>
      </c>
      <c r="BB104" s="91">
        <f t="shared" si="10"/>
        <v>48143.87200000001</v>
      </c>
      <c r="BC104" s="92" t="str">
        <f t="shared" si="11"/>
        <v>INR  Forty Eight Thousand One Hundred &amp; Forty Three  and Paise Eighty Seven Only</v>
      </c>
      <c r="BE104" s="100">
        <v>70</v>
      </c>
      <c r="BF104" s="82">
        <v>165</v>
      </c>
      <c r="BG104" s="115">
        <f t="shared" si="6"/>
        <v>186.64800000000002</v>
      </c>
      <c r="BI104" s="115">
        <f t="shared" si="7"/>
        <v>79.18400000000001</v>
      </c>
      <c r="IE104" s="22"/>
      <c r="IF104" s="22"/>
      <c r="IG104" s="22"/>
      <c r="IH104" s="22"/>
      <c r="II104" s="22"/>
    </row>
    <row r="105" spans="1:243" s="21" customFormat="1" ht="96.75" customHeight="1">
      <c r="A105" s="34">
        <v>93</v>
      </c>
      <c r="B105" s="102" t="s">
        <v>493</v>
      </c>
      <c r="C105" s="103" t="s">
        <v>197</v>
      </c>
      <c r="D105" s="96">
        <v>256</v>
      </c>
      <c r="E105" s="99" t="s">
        <v>345</v>
      </c>
      <c r="F105" s="100">
        <v>71.2656</v>
      </c>
      <c r="G105" s="83"/>
      <c r="H105" s="83"/>
      <c r="I105" s="84" t="s">
        <v>40</v>
      </c>
      <c r="J105" s="85">
        <f t="shared" si="8"/>
        <v>1</v>
      </c>
      <c r="K105" s="86" t="s">
        <v>65</v>
      </c>
      <c r="L105" s="86" t="s">
        <v>7</v>
      </c>
      <c r="M105" s="87"/>
      <c r="N105" s="83"/>
      <c r="O105" s="83"/>
      <c r="P105" s="88"/>
      <c r="Q105" s="83"/>
      <c r="R105" s="83"/>
      <c r="S105" s="88"/>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90">
        <f t="shared" si="9"/>
        <v>18243.9936</v>
      </c>
      <c r="BB105" s="91">
        <f t="shared" si="10"/>
        <v>18243.9936</v>
      </c>
      <c r="BC105" s="92" t="str">
        <f t="shared" si="11"/>
        <v>INR  Eighteen Thousand Two Hundred &amp; Forty Three  and Paise Ninety Nine Only</v>
      </c>
      <c r="BE105" s="100">
        <v>63</v>
      </c>
      <c r="BF105" s="82">
        <v>169</v>
      </c>
      <c r="BG105" s="115">
        <f t="shared" si="6"/>
        <v>191.17280000000002</v>
      </c>
      <c r="BI105" s="115">
        <f t="shared" si="7"/>
        <v>71.2656</v>
      </c>
      <c r="IE105" s="22"/>
      <c r="IF105" s="22"/>
      <c r="IG105" s="22"/>
      <c r="IH105" s="22"/>
      <c r="II105" s="22"/>
    </row>
    <row r="106" spans="1:243" s="21" customFormat="1" ht="104.25" customHeight="1">
      <c r="A106" s="34">
        <v>94</v>
      </c>
      <c r="B106" s="102" t="s">
        <v>494</v>
      </c>
      <c r="C106" s="103" t="s">
        <v>131</v>
      </c>
      <c r="D106" s="96">
        <v>256</v>
      </c>
      <c r="E106" s="99" t="s">
        <v>345</v>
      </c>
      <c r="F106" s="100">
        <v>111.98880000000001</v>
      </c>
      <c r="G106" s="83"/>
      <c r="H106" s="83"/>
      <c r="I106" s="84" t="s">
        <v>40</v>
      </c>
      <c r="J106" s="85">
        <f>IF(I106="Less(-)",-1,1)</f>
        <v>1</v>
      </c>
      <c r="K106" s="86" t="s">
        <v>65</v>
      </c>
      <c r="L106" s="86" t="s">
        <v>7</v>
      </c>
      <c r="M106" s="87"/>
      <c r="N106" s="83"/>
      <c r="O106" s="83"/>
      <c r="P106" s="88"/>
      <c r="Q106" s="83"/>
      <c r="R106" s="83"/>
      <c r="S106" s="88"/>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90">
        <f>total_amount_ba($B$2,$D$2,D106,F106,J106,K106,M106)</f>
        <v>28669.132800000003</v>
      </c>
      <c r="BB106" s="91">
        <f>BA106+SUM(N106:AZ106)</f>
        <v>28669.132800000003</v>
      </c>
      <c r="BC106" s="92" t="str">
        <f>SpellNumber(L106,BB106)</f>
        <v>INR  Twenty Eight Thousand Six Hundred &amp; Sixty Nine  and Paise Thirteen Only</v>
      </c>
      <c r="BE106" s="100">
        <v>99</v>
      </c>
      <c r="BF106" s="82">
        <v>173</v>
      </c>
      <c r="BG106" s="115">
        <f t="shared" si="6"/>
        <v>195.69760000000002</v>
      </c>
      <c r="BI106" s="115">
        <f t="shared" si="7"/>
        <v>111.98880000000001</v>
      </c>
      <c r="IE106" s="22"/>
      <c r="IF106" s="22"/>
      <c r="IG106" s="22"/>
      <c r="IH106" s="22"/>
      <c r="II106" s="22"/>
    </row>
    <row r="107" spans="1:243" s="21" customFormat="1" ht="131.25" customHeight="1">
      <c r="A107" s="34">
        <v>95</v>
      </c>
      <c r="B107" s="102" t="s">
        <v>495</v>
      </c>
      <c r="C107" s="103" t="s">
        <v>132</v>
      </c>
      <c r="D107" s="96">
        <v>720</v>
      </c>
      <c r="E107" s="99" t="s">
        <v>345</v>
      </c>
      <c r="F107" s="100">
        <v>109.72640000000001</v>
      </c>
      <c r="G107" s="83"/>
      <c r="H107" s="83"/>
      <c r="I107" s="84" t="s">
        <v>40</v>
      </c>
      <c r="J107" s="85">
        <f>IF(I107="Less(-)",-1,1)</f>
        <v>1</v>
      </c>
      <c r="K107" s="86" t="s">
        <v>65</v>
      </c>
      <c r="L107" s="86" t="s">
        <v>7</v>
      </c>
      <c r="M107" s="87"/>
      <c r="N107" s="83"/>
      <c r="O107" s="83"/>
      <c r="P107" s="88"/>
      <c r="Q107" s="83"/>
      <c r="R107" s="83"/>
      <c r="S107" s="88"/>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90">
        <f>total_amount_ba($B$2,$D$2,D107,F107,J107,K107,M107)</f>
        <v>79003.008</v>
      </c>
      <c r="BB107" s="91">
        <f>BA107+SUM(N107:AZ107)</f>
        <v>79003.008</v>
      </c>
      <c r="BC107" s="92" t="str">
        <f>SpellNumber(L107,BB107)</f>
        <v>INR  Seventy Nine Thousand  &amp;Three  and Paise One Only</v>
      </c>
      <c r="BE107" s="100">
        <v>97</v>
      </c>
      <c r="BF107" s="82">
        <v>161</v>
      </c>
      <c r="BG107" s="115">
        <f t="shared" si="6"/>
        <v>182.12320000000003</v>
      </c>
      <c r="BI107" s="115">
        <f t="shared" si="7"/>
        <v>109.72640000000001</v>
      </c>
      <c r="IE107" s="22"/>
      <c r="IF107" s="22"/>
      <c r="IG107" s="22"/>
      <c r="IH107" s="22"/>
      <c r="II107" s="22"/>
    </row>
    <row r="108" spans="1:243" s="21" customFormat="1" ht="216" customHeight="1">
      <c r="A108" s="34">
        <v>96</v>
      </c>
      <c r="B108" s="102" t="s">
        <v>496</v>
      </c>
      <c r="C108" s="103" t="s">
        <v>133</v>
      </c>
      <c r="D108" s="96">
        <v>145.43</v>
      </c>
      <c r="E108" s="99" t="s">
        <v>346</v>
      </c>
      <c r="F108" s="100">
        <v>2668.5008000000003</v>
      </c>
      <c r="G108" s="83"/>
      <c r="H108" s="83"/>
      <c r="I108" s="84" t="s">
        <v>40</v>
      </c>
      <c r="J108" s="85">
        <f t="shared" si="8"/>
        <v>1</v>
      </c>
      <c r="K108" s="86" t="s">
        <v>65</v>
      </c>
      <c r="L108" s="86" t="s">
        <v>7</v>
      </c>
      <c r="M108" s="87"/>
      <c r="N108" s="83"/>
      <c r="O108" s="83"/>
      <c r="P108" s="88"/>
      <c r="Q108" s="83"/>
      <c r="R108" s="83"/>
      <c r="S108" s="88"/>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90">
        <f t="shared" si="9"/>
        <v>388080.07134400005</v>
      </c>
      <c r="BB108" s="91">
        <f t="shared" si="10"/>
        <v>388080.07134400005</v>
      </c>
      <c r="BC108" s="92" t="str">
        <f t="shared" si="11"/>
        <v>INR  Three Lakh Eighty Eight Thousand  &amp;Eighty  and Paise Seven Only</v>
      </c>
      <c r="BE108" s="100">
        <v>2359</v>
      </c>
      <c r="BF108" s="82">
        <v>165</v>
      </c>
      <c r="BG108" s="115">
        <f t="shared" si="6"/>
        <v>186.64800000000002</v>
      </c>
      <c r="BI108" s="115">
        <f t="shared" si="7"/>
        <v>2668.5008000000003</v>
      </c>
      <c r="IE108" s="22"/>
      <c r="IF108" s="22"/>
      <c r="IG108" s="22"/>
      <c r="IH108" s="22"/>
      <c r="II108" s="22"/>
    </row>
    <row r="109" spans="1:243" s="21" customFormat="1" ht="214.5" customHeight="1">
      <c r="A109" s="34">
        <v>97</v>
      </c>
      <c r="B109" s="102" t="s">
        <v>497</v>
      </c>
      <c r="C109" s="103" t="s">
        <v>134</v>
      </c>
      <c r="D109" s="96">
        <v>145.43</v>
      </c>
      <c r="E109" s="99" t="s">
        <v>346</v>
      </c>
      <c r="F109" s="100">
        <v>2684.3376000000003</v>
      </c>
      <c r="G109" s="83"/>
      <c r="H109" s="83"/>
      <c r="I109" s="84" t="s">
        <v>40</v>
      </c>
      <c r="J109" s="85">
        <f t="shared" si="8"/>
        <v>1</v>
      </c>
      <c r="K109" s="86" t="s">
        <v>65</v>
      </c>
      <c r="L109" s="86" t="s">
        <v>7</v>
      </c>
      <c r="M109" s="87"/>
      <c r="N109" s="83"/>
      <c r="O109" s="83"/>
      <c r="P109" s="88"/>
      <c r="Q109" s="83"/>
      <c r="R109" s="83"/>
      <c r="S109" s="88"/>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90">
        <f t="shared" si="9"/>
        <v>390383.21716800006</v>
      </c>
      <c r="BB109" s="91">
        <f t="shared" si="10"/>
        <v>390383.21716800006</v>
      </c>
      <c r="BC109" s="92" t="str">
        <f t="shared" si="11"/>
        <v>INR  Three Lakh Ninety Thousand Three Hundred &amp; Eighty Three  and Paise Twenty Two Only</v>
      </c>
      <c r="BE109" s="100">
        <v>2373</v>
      </c>
      <c r="BF109" s="82">
        <v>169</v>
      </c>
      <c r="BG109" s="115">
        <f t="shared" si="6"/>
        <v>191.17280000000002</v>
      </c>
      <c r="BI109" s="115">
        <f t="shared" si="7"/>
        <v>2684.3376000000003</v>
      </c>
      <c r="IE109" s="22"/>
      <c r="IF109" s="22"/>
      <c r="IG109" s="22"/>
      <c r="IH109" s="22"/>
      <c r="II109" s="22"/>
    </row>
    <row r="110" spans="1:243" s="21" customFormat="1" ht="216" customHeight="1">
      <c r="A110" s="34">
        <v>98</v>
      </c>
      <c r="B110" s="102" t="s">
        <v>498</v>
      </c>
      <c r="C110" s="103" t="s">
        <v>135</v>
      </c>
      <c r="D110" s="96">
        <v>145.43</v>
      </c>
      <c r="E110" s="99" t="s">
        <v>346</v>
      </c>
      <c r="F110" s="100">
        <v>2700.1744</v>
      </c>
      <c r="G110" s="83"/>
      <c r="H110" s="83"/>
      <c r="I110" s="84" t="s">
        <v>40</v>
      </c>
      <c r="J110" s="85">
        <f t="shared" si="8"/>
        <v>1</v>
      </c>
      <c r="K110" s="86" t="s">
        <v>65</v>
      </c>
      <c r="L110" s="86" t="s">
        <v>7</v>
      </c>
      <c r="M110" s="87"/>
      <c r="N110" s="83"/>
      <c r="O110" s="83"/>
      <c r="P110" s="88"/>
      <c r="Q110" s="83"/>
      <c r="R110" s="83"/>
      <c r="S110" s="88"/>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90">
        <f t="shared" si="9"/>
        <v>392686.362992</v>
      </c>
      <c r="BB110" s="91">
        <f t="shared" si="10"/>
        <v>392686.362992</v>
      </c>
      <c r="BC110" s="92" t="str">
        <f t="shared" si="11"/>
        <v>INR  Three Lakh Ninety Two Thousand Six Hundred &amp; Eighty Six  and Paise Thirty Six Only</v>
      </c>
      <c r="BE110" s="100">
        <v>2387</v>
      </c>
      <c r="BF110" s="82">
        <v>173</v>
      </c>
      <c r="BG110" s="115">
        <f t="shared" si="6"/>
        <v>195.69760000000002</v>
      </c>
      <c r="BI110" s="115">
        <f t="shared" si="7"/>
        <v>2700.1744</v>
      </c>
      <c r="IE110" s="22"/>
      <c r="IF110" s="22"/>
      <c r="IG110" s="22"/>
      <c r="IH110" s="22"/>
      <c r="II110" s="22"/>
    </row>
    <row r="111" spans="1:243" s="21" customFormat="1" ht="209.25" customHeight="1">
      <c r="A111" s="34">
        <v>99</v>
      </c>
      <c r="B111" s="102" t="s">
        <v>499</v>
      </c>
      <c r="C111" s="103" t="s">
        <v>136</v>
      </c>
      <c r="D111" s="96">
        <v>145.43</v>
      </c>
      <c r="E111" s="99" t="s">
        <v>346</v>
      </c>
      <c r="F111" s="100">
        <v>2716.0112000000004</v>
      </c>
      <c r="G111" s="83"/>
      <c r="H111" s="83"/>
      <c r="I111" s="84" t="s">
        <v>40</v>
      </c>
      <c r="J111" s="85">
        <f t="shared" si="8"/>
        <v>1</v>
      </c>
      <c r="K111" s="86" t="s">
        <v>65</v>
      </c>
      <c r="L111" s="86" t="s">
        <v>7</v>
      </c>
      <c r="M111" s="87"/>
      <c r="N111" s="83"/>
      <c r="O111" s="83"/>
      <c r="P111" s="88"/>
      <c r="Q111" s="83"/>
      <c r="R111" s="83"/>
      <c r="S111" s="88"/>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90">
        <f t="shared" si="9"/>
        <v>394989.5088160001</v>
      </c>
      <c r="BB111" s="91">
        <f t="shared" si="10"/>
        <v>394989.5088160001</v>
      </c>
      <c r="BC111" s="92" t="str">
        <f t="shared" si="11"/>
        <v>INR  Three Lakh Ninety Four Thousand Nine Hundred &amp; Eighty Nine  and Paise Fifty One Only</v>
      </c>
      <c r="BE111" s="100">
        <v>2401</v>
      </c>
      <c r="BF111" s="82">
        <v>177</v>
      </c>
      <c r="BG111" s="115">
        <f t="shared" si="6"/>
        <v>200.22240000000002</v>
      </c>
      <c r="BI111" s="115">
        <f t="shared" si="7"/>
        <v>2716.0112000000004</v>
      </c>
      <c r="IE111" s="22"/>
      <c r="IF111" s="22"/>
      <c r="IG111" s="22"/>
      <c r="IH111" s="22"/>
      <c r="II111" s="22"/>
    </row>
    <row r="112" spans="1:243" s="21" customFormat="1" ht="216.75" customHeight="1">
      <c r="A112" s="34">
        <v>100</v>
      </c>
      <c r="B112" s="102" t="s">
        <v>661</v>
      </c>
      <c r="C112" s="103" t="s">
        <v>137</v>
      </c>
      <c r="D112" s="96">
        <v>11</v>
      </c>
      <c r="E112" s="99" t="s">
        <v>346</v>
      </c>
      <c r="F112" s="100">
        <v>2731.8480000000004</v>
      </c>
      <c r="G112" s="83"/>
      <c r="H112" s="83"/>
      <c r="I112" s="84" t="s">
        <v>40</v>
      </c>
      <c r="J112" s="85">
        <f>IF(I112="Less(-)",-1,1)</f>
        <v>1</v>
      </c>
      <c r="K112" s="86" t="s">
        <v>65</v>
      </c>
      <c r="L112" s="86" t="s">
        <v>7</v>
      </c>
      <c r="M112" s="87"/>
      <c r="N112" s="83"/>
      <c r="O112" s="83"/>
      <c r="P112" s="88"/>
      <c r="Q112" s="83"/>
      <c r="R112" s="83"/>
      <c r="S112" s="88"/>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90">
        <f>total_amount_ba($B$2,$D$2,D112,F112,J112,K112,M112)</f>
        <v>30050.328000000005</v>
      </c>
      <c r="BB112" s="91">
        <f>BA112+SUM(N112:AZ112)</f>
        <v>30050.328000000005</v>
      </c>
      <c r="BC112" s="92" t="str">
        <f>SpellNumber(L112,BB112)</f>
        <v>INR  Thirty Thousand  &amp;Fifty  and Paise Thirty Three Only</v>
      </c>
      <c r="BE112" s="100">
        <v>2415</v>
      </c>
      <c r="BF112" s="82">
        <v>34</v>
      </c>
      <c r="BG112" s="115">
        <f t="shared" si="6"/>
        <v>38.460800000000006</v>
      </c>
      <c r="BI112" s="115">
        <f t="shared" si="7"/>
        <v>2731.8480000000004</v>
      </c>
      <c r="IE112" s="22"/>
      <c r="IF112" s="22"/>
      <c r="IG112" s="22"/>
      <c r="IH112" s="22"/>
      <c r="II112" s="22"/>
    </row>
    <row r="113" spans="1:243" s="21" customFormat="1" ht="171" customHeight="1">
      <c r="A113" s="34">
        <v>101</v>
      </c>
      <c r="B113" s="102" t="s">
        <v>662</v>
      </c>
      <c r="C113" s="103" t="s">
        <v>138</v>
      </c>
      <c r="D113" s="96">
        <v>34.2</v>
      </c>
      <c r="E113" s="99" t="s">
        <v>396</v>
      </c>
      <c r="F113" s="100">
        <v>2919.6272000000004</v>
      </c>
      <c r="G113" s="83"/>
      <c r="H113" s="83"/>
      <c r="I113" s="84" t="s">
        <v>40</v>
      </c>
      <c r="J113" s="85">
        <f>IF(I113="Less(-)",-1,1)</f>
        <v>1</v>
      </c>
      <c r="K113" s="86" t="s">
        <v>65</v>
      </c>
      <c r="L113" s="86" t="s">
        <v>7</v>
      </c>
      <c r="M113" s="87"/>
      <c r="N113" s="83"/>
      <c r="O113" s="83"/>
      <c r="P113" s="88"/>
      <c r="Q113" s="83"/>
      <c r="R113" s="83"/>
      <c r="S113" s="88"/>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90">
        <f>total_amount_ba($B$2,$D$2,D113,F113,J113,K113,M113)</f>
        <v>99851.25024000002</v>
      </c>
      <c r="BB113" s="91">
        <f>BA113+SUM(N113:AZ113)</f>
        <v>99851.25024000002</v>
      </c>
      <c r="BC113" s="92" t="str">
        <f>SpellNumber(L113,BB113)</f>
        <v>INR  Ninety Nine Thousand Eight Hundred &amp; Fifty One  and Paise Twenty Five Only</v>
      </c>
      <c r="BE113" s="100">
        <v>2581</v>
      </c>
      <c r="BF113" s="82">
        <v>110</v>
      </c>
      <c r="BG113" s="115">
        <f t="shared" si="6"/>
        <v>124.43200000000002</v>
      </c>
      <c r="BI113" s="115">
        <f t="shared" si="7"/>
        <v>2919.6272000000004</v>
      </c>
      <c r="IE113" s="22"/>
      <c r="IF113" s="22"/>
      <c r="IG113" s="22"/>
      <c r="IH113" s="22"/>
      <c r="II113" s="22"/>
    </row>
    <row r="114" spans="1:243" s="21" customFormat="1" ht="172.5" customHeight="1">
      <c r="A114" s="34">
        <v>102</v>
      </c>
      <c r="B114" s="102" t="s">
        <v>663</v>
      </c>
      <c r="C114" s="103" t="s">
        <v>139</v>
      </c>
      <c r="D114" s="96">
        <v>34.2</v>
      </c>
      <c r="E114" s="99" t="s">
        <v>396</v>
      </c>
      <c r="F114" s="100">
        <v>2935.464</v>
      </c>
      <c r="G114" s="83"/>
      <c r="H114" s="83"/>
      <c r="I114" s="84" t="s">
        <v>40</v>
      </c>
      <c r="J114" s="85">
        <f>IF(I114="Less(-)",-1,1)</f>
        <v>1</v>
      </c>
      <c r="K114" s="86" t="s">
        <v>65</v>
      </c>
      <c r="L114" s="86" t="s">
        <v>7</v>
      </c>
      <c r="M114" s="87"/>
      <c r="N114" s="83"/>
      <c r="O114" s="83"/>
      <c r="P114" s="88"/>
      <c r="Q114" s="83"/>
      <c r="R114" s="83"/>
      <c r="S114" s="88"/>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90">
        <f>total_amount_ba($B$2,$D$2,D114,F114,J114,K114,M114)</f>
        <v>100392.86880000001</v>
      </c>
      <c r="BB114" s="91">
        <f>BA114+SUM(N114:AZ114)</f>
        <v>100392.86880000001</v>
      </c>
      <c r="BC114" s="92" t="str">
        <f>SpellNumber(L114,BB114)</f>
        <v>INR  One Lakh Three Hundred &amp; Ninety Two  and Paise Eighty Seven Only</v>
      </c>
      <c r="BE114" s="100">
        <v>2595</v>
      </c>
      <c r="BF114" s="82">
        <v>110</v>
      </c>
      <c r="BG114" s="115">
        <f t="shared" si="6"/>
        <v>124.43200000000002</v>
      </c>
      <c r="BI114" s="115">
        <f t="shared" si="7"/>
        <v>2935.464</v>
      </c>
      <c r="IE114" s="22"/>
      <c r="IF114" s="22"/>
      <c r="IG114" s="22"/>
      <c r="IH114" s="22"/>
      <c r="II114" s="22"/>
    </row>
    <row r="115" spans="1:243" s="21" customFormat="1" ht="171" customHeight="1">
      <c r="A115" s="34">
        <v>103</v>
      </c>
      <c r="B115" s="102" t="s">
        <v>664</v>
      </c>
      <c r="C115" s="103" t="s">
        <v>140</v>
      </c>
      <c r="D115" s="96">
        <v>34.2</v>
      </c>
      <c r="E115" s="99" t="s">
        <v>396</v>
      </c>
      <c r="F115" s="100">
        <v>2951.3008000000004</v>
      </c>
      <c r="G115" s="83"/>
      <c r="H115" s="83"/>
      <c r="I115" s="84" t="s">
        <v>40</v>
      </c>
      <c r="J115" s="85">
        <f>IF(I115="Less(-)",-1,1)</f>
        <v>1</v>
      </c>
      <c r="K115" s="86" t="s">
        <v>65</v>
      </c>
      <c r="L115" s="86" t="s">
        <v>7</v>
      </c>
      <c r="M115" s="87"/>
      <c r="N115" s="83"/>
      <c r="O115" s="83"/>
      <c r="P115" s="88"/>
      <c r="Q115" s="83"/>
      <c r="R115" s="83"/>
      <c r="S115" s="88"/>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90">
        <f>total_amount_ba($B$2,$D$2,D115,F115,J115,K115,M115)</f>
        <v>100934.48736000003</v>
      </c>
      <c r="BB115" s="91">
        <f>BA115+SUM(N115:AZ115)</f>
        <v>100934.48736000003</v>
      </c>
      <c r="BC115" s="92" t="str">
        <f>SpellNumber(L115,BB115)</f>
        <v>INR  One Lakh Nine Hundred &amp; Thirty Four  and Paise Forty Nine Only</v>
      </c>
      <c r="BE115" s="100">
        <v>2609</v>
      </c>
      <c r="BF115" s="82">
        <v>110</v>
      </c>
      <c r="BG115" s="115">
        <f t="shared" si="6"/>
        <v>124.43200000000002</v>
      </c>
      <c r="BI115" s="115">
        <f t="shared" si="7"/>
        <v>2951.3008000000004</v>
      </c>
      <c r="IE115" s="22"/>
      <c r="IF115" s="22"/>
      <c r="IG115" s="22"/>
      <c r="IH115" s="22"/>
      <c r="II115" s="22"/>
    </row>
    <row r="116" spans="1:243" s="21" customFormat="1" ht="172.5" customHeight="1">
      <c r="A116" s="34">
        <v>104</v>
      </c>
      <c r="B116" s="102" t="s">
        <v>665</v>
      </c>
      <c r="C116" s="103" t="s">
        <v>141</v>
      </c>
      <c r="D116" s="96">
        <v>34.2</v>
      </c>
      <c r="E116" s="99" t="s">
        <v>396</v>
      </c>
      <c r="F116" s="100">
        <v>2967.1376</v>
      </c>
      <c r="G116" s="83"/>
      <c r="H116" s="83"/>
      <c r="I116" s="84" t="s">
        <v>40</v>
      </c>
      <c r="J116" s="85">
        <f>IF(I116="Less(-)",-1,1)</f>
        <v>1</v>
      </c>
      <c r="K116" s="86" t="s">
        <v>65</v>
      </c>
      <c r="L116" s="86" t="s">
        <v>7</v>
      </c>
      <c r="M116" s="87"/>
      <c r="N116" s="83"/>
      <c r="O116" s="83"/>
      <c r="P116" s="88"/>
      <c r="Q116" s="83"/>
      <c r="R116" s="83"/>
      <c r="S116" s="88"/>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90">
        <f>total_amount_ba($B$2,$D$2,D116,F116,J116,K116,M116)</f>
        <v>101476.10592000002</v>
      </c>
      <c r="BB116" s="91">
        <f>BA116+SUM(N116:AZ116)</f>
        <v>101476.10592000002</v>
      </c>
      <c r="BC116" s="92" t="str">
        <f>SpellNumber(L116,BB116)</f>
        <v>INR  One Lakh One Thousand Four Hundred &amp; Seventy Six  and Paise Eleven Only</v>
      </c>
      <c r="BE116" s="100">
        <v>2623</v>
      </c>
      <c r="BF116" s="82">
        <v>110</v>
      </c>
      <c r="BG116" s="115">
        <f t="shared" si="6"/>
        <v>124.43200000000002</v>
      </c>
      <c r="BI116" s="115">
        <f t="shared" si="7"/>
        <v>2967.1376</v>
      </c>
      <c r="IE116" s="22"/>
      <c r="IF116" s="22"/>
      <c r="IG116" s="22"/>
      <c r="IH116" s="22"/>
      <c r="II116" s="22"/>
    </row>
    <row r="117" spans="1:243" s="21" customFormat="1" ht="168.75" customHeight="1">
      <c r="A117" s="34">
        <v>105</v>
      </c>
      <c r="B117" s="102" t="s">
        <v>500</v>
      </c>
      <c r="C117" s="103" t="s">
        <v>142</v>
      </c>
      <c r="D117" s="96">
        <v>198.2</v>
      </c>
      <c r="E117" s="99" t="s">
        <v>344</v>
      </c>
      <c r="F117" s="100">
        <v>504.51520000000005</v>
      </c>
      <c r="G117" s="83"/>
      <c r="H117" s="83"/>
      <c r="I117" s="84" t="s">
        <v>40</v>
      </c>
      <c r="J117" s="85">
        <f t="shared" si="8"/>
        <v>1</v>
      </c>
      <c r="K117" s="86" t="s">
        <v>65</v>
      </c>
      <c r="L117" s="86" t="s">
        <v>7</v>
      </c>
      <c r="M117" s="87"/>
      <c r="N117" s="83"/>
      <c r="O117" s="83"/>
      <c r="P117" s="88"/>
      <c r="Q117" s="83"/>
      <c r="R117" s="83"/>
      <c r="S117" s="88"/>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90">
        <f t="shared" si="9"/>
        <v>99994.91264000001</v>
      </c>
      <c r="BB117" s="91">
        <f t="shared" si="10"/>
        <v>99994.91264000001</v>
      </c>
      <c r="BC117" s="92" t="str">
        <f t="shared" si="11"/>
        <v>INR  Ninety Nine Thousand Nine Hundred &amp; Ninety Four  and Paise Ninety One Only</v>
      </c>
      <c r="BE117" s="100">
        <v>446</v>
      </c>
      <c r="BF117" s="82">
        <v>110</v>
      </c>
      <c r="BG117" s="115">
        <f t="shared" si="6"/>
        <v>124.43200000000002</v>
      </c>
      <c r="BI117" s="115">
        <f t="shared" si="7"/>
        <v>504.51520000000005</v>
      </c>
      <c r="IE117" s="22"/>
      <c r="IF117" s="22"/>
      <c r="IG117" s="22"/>
      <c r="IH117" s="22"/>
      <c r="II117" s="22"/>
    </row>
    <row r="118" spans="1:243" s="21" customFormat="1" ht="171.75" customHeight="1">
      <c r="A118" s="34">
        <v>106</v>
      </c>
      <c r="B118" s="102" t="s">
        <v>501</v>
      </c>
      <c r="C118" s="103" t="s">
        <v>143</v>
      </c>
      <c r="D118" s="96">
        <v>79.2</v>
      </c>
      <c r="E118" s="99" t="s">
        <v>344</v>
      </c>
      <c r="F118" s="100">
        <v>504.51520000000005</v>
      </c>
      <c r="G118" s="83"/>
      <c r="H118" s="83"/>
      <c r="I118" s="84" t="s">
        <v>40</v>
      </c>
      <c r="J118" s="85">
        <f>IF(I118="Less(-)",-1,1)</f>
        <v>1</v>
      </c>
      <c r="K118" s="86" t="s">
        <v>65</v>
      </c>
      <c r="L118" s="86" t="s">
        <v>7</v>
      </c>
      <c r="M118" s="87"/>
      <c r="N118" s="83"/>
      <c r="O118" s="83"/>
      <c r="P118" s="88"/>
      <c r="Q118" s="83"/>
      <c r="R118" s="83"/>
      <c r="S118" s="88"/>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90">
        <f>total_amount_ba($B$2,$D$2,D118,F118,J118,K118,M118)</f>
        <v>39957.60384</v>
      </c>
      <c r="BB118" s="91">
        <f>BA118+SUM(N118:AZ118)</f>
        <v>39957.60384</v>
      </c>
      <c r="BC118" s="92" t="str">
        <f>SpellNumber(L118,BB118)</f>
        <v>INR  Thirty Nine Thousand Nine Hundred &amp; Fifty Seven  and Paise Sixty Only</v>
      </c>
      <c r="BE118" s="100">
        <v>446</v>
      </c>
      <c r="BF118" s="82">
        <v>44.2</v>
      </c>
      <c r="BG118" s="115">
        <f t="shared" si="6"/>
        <v>49.99904000000001</v>
      </c>
      <c r="BI118" s="115">
        <f t="shared" si="7"/>
        <v>504.51520000000005</v>
      </c>
      <c r="IE118" s="22"/>
      <c r="IF118" s="22"/>
      <c r="IG118" s="22"/>
      <c r="IH118" s="22"/>
      <c r="II118" s="22"/>
    </row>
    <row r="119" spans="1:243" s="21" customFormat="1" ht="171.75" customHeight="1">
      <c r="A119" s="34">
        <v>107</v>
      </c>
      <c r="B119" s="102" t="s">
        <v>502</v>
      </c>
      <c r="C119" s="103" t="s">
        <v>144</v>
      </c>
      <c r="D119" s="96">
        <v>79.2</v>
      </c>
      <c r="E119" s="99" t="s">
        <v>344</v>
      </c>
      <c r="F119" s="100">
        <v>504.51520000000005</v>
      </c>
      <c r="G119" s="83"/>
      <c r="H119" s="83"/>
      <c r="I119" s="84" t="s">
        <v>40</v>
      </c>
      <c r="J119" s="85">
        <f>IF(I119="Less(-)",-1,1)</f>
        <v>1</v>
      </c>
      <c r="K119" s="86" t="s">
        <v>65</v>
      </c>
      <c r="L119" s="86" t="s">
        <v>7</v>
      </c>
      <c r="M119" s="87"/>
      <c r="N119" s="83"/>
      <c r="O119" s="83"/>
      <c r="P119" s="88"/>
      <c r="Q119" s="83"/>
      <c r="R119" s="83"/>
      <c r="S119" s="88"/>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90">
        <f>total_amount_ba($B$2,$D$2,D119,F119,J119,K119,M119)</f>
        <v>39957.60384</v>
      </c>
      <c r="BB119" s="91">
        <f>BA119+SUM(N119:AZ119)</f>
        <v>39957.60384</v>
      </c>
      <c r="BC119" s="92" t="str">
        <f>SpellNumber(L119,BB119)</f>
        <v>INR  Thirty Nine Thousand Nine Hundred &amp; Fifty Seven  and Paise Sixty Only</v>
      </c>
      <c r="BE119" s="100">
        <v>446</v>
      </c>
      <c r="BF119" s="82">
        <v>44.2</v>
      </c>
      <c r="BG119" s="115">
        <f t="shared" si="6"/>
        <v>49.99904000000001</v>
      </c>
      <c r="BI119" s="115">
        <f t="shared" si="7"/>
        <v>504.51520000000005</v>
      </c>
      <c r="IE119" s="22"/>
      <c r="IF119" s="22"/>
      <c r="IG119" s="22"/>
      <c r="IH119" s="22"/>
      <c r="II119" s="22"/>
    </row>
    <row r="120" spans="1:243" s="21" customFormat="1" ht="172.5" customHeight="1">
      <c r="A120" s="34">
        <v>108</v>
      </c>
      <c r="B120" s="102" t="s">
        <v>503</v>
      </c>
      <c r="C120" s="103" t="s">
        <v>145</v>
      </c>
      <c r="D120" s="96">
        <v>79.2</v>
      </c>
      <c r="E120" s="99" t="s">
        <v>344</v>
      </c>
      <c r="F120" s="100">
        <v>504.51520000000005</v>
      </c>
      <c r="G120" s="83"/>
      <c r="H120" s="83"/>
      <c r="I120" s="84" t="s">
        <v>40</v>
      </c>
      <c r="J120" s="85">
        <f t="shared" si="8"/>
        <v>1</v>
      </c>
      <c r="K120" s="86" t="s">
        <v>65</v>
      </c>
      <c r="L120" s="86" t="s">
        <v>7</v>
      </c>
      <c r="M120" s="87"/>
      <c r="N120" s="83"/>
      <c r="O120" s="83"/>
      <c r="P120" s="88"/>
      <c r="Q120" s="83"/>
      <c r="R120" s="83"/>
      <c r="S120" s="88"/>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90">
        <f t="shared" si="9"/>
        <v>39957.60384</v>
      </c>
      <c r="BB120" s="91">
        <f t="shared" si="10"/>
        <v>39957.60384</v>
      </c>
      <c r="BC120" s="92" t="str">
        <f t="shared" si="11"/>
        <v>INR  Thirty Nine Thousand Nine Hundred &amp; Fifty Seven  and Paise Sixty Only</v>
      </c>
      <c r="BE120" s="100">
        <v>446</v>
      </c>
      <c r="BF120" s="82">
        <v>44.2</v>
      </c>
      <c r="BG120" s="115">
        <f t="shared" si="6"/>
        <v>49.99904000000001</v>
      </c>
      <c r="BI120" s="115">
        <f t="shared" si="7"/>
        <v>504.51520000000005</v>
      </c>
      <c r="IE120" s="22"/>
      <c r="IF120" s="22"/>
      <c r="IG120" s="22"/>
      <c r="IH120" s="22"/>
      <c r="II120" s="22"/>
    </row>
    <row r="121" spans="1:243" s="21" customFormat="1" ht="194.25" customHeight="1">
      <c r="A121" s="34">
        <v>109</v>
      </c>
      <c r="B121" s="102" t="s">
        <v>504</v>
      </c>
      <c r="C121" s="103" t="s">
        <v>146</v>
      </c>
      <c r="D121" s="96">
        <v>82</v>
      </c>
      <c r="E121" s="99" t="s">
        <v>344</v>
      </c>
      <c r="F121" s="100">
        <v>10267.9024</v>
      </c>
      <c r="G121" s="83"/>
      <c r="H121" s="83"/>
      <c r="I121" s="84" t="s">
        <v>40</v>
      </c>
      <c r="J121" s="85">
        <f t="shared" si="8"/>
        <v>1</v>
      </c>
      <c r="K121" s="86" t="s">
        <v>65</v>
      </c>
      <c r="L121" s="86" t="s">
        <v>7</v>
      </c>
      <c r="M121" s="87"/>
      <c r="N121" s="83"/>
      <c r="O121" s="83"/>
      <c r="P121" s="88"/>
      <c r="Q121" s="83"/>
      <c r="R121" s="83"/>
      <c r="S121" s="88"/>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90">
        <f t="shared" si="9"/>
        <v>841967.9968000001</v>
      </c>
      <c r="BB121" s="91">
        <f t="shared" si="10"/>
        <v>841967.9968000001</v>
      </c>
      <c r="BC121" s="92" t="str">
        <f t="shared" si="11"/>
        <v>INR  Eight Lakh Forty One Thousand Nine Hundred &amp; Sixty Seven  and Paise One Hundred Only</v>
      </c>
      <c r="BE121" s="100">
        <v>9077</v>
      </c>
      <c r="BF121" s="82">
        <v>44.2</v>
      </c>
      <c r="BG121" s="115">
        <f t="shared" si="6"/>
        <v>49.99904000000001</v>
      </c>
      <c r="BI121" s="115">
        <f t="shared" si="7"/>
        <v>10267.9024</v>
      </c>
      <c r="IE121" s="22"/>
      <c r="IF121" s="22"/>
      <c r="IG121" s="22"/>
      <c r="IH121" s="22"/>
      <c r="II121" s="22"/>
    </row>
    <row r="122" spans="1:243" s="21" customFormat="1" ht="45" customHeight="1">
      <c r="A122" s="34">
        <v>110</v>
      </c>
      <c r="B122" s="102" t="s">
        <v>505</v>
      </c>
      <c r="C122" s="103" t="s">
        <v>147</v>
      </c>
      <c r="D122" s="96">
        <v>15117.597633250003</v>
      </c>
      <c r="E122" s="99" t="s">
        <v>346</v>
      </c>
      <c r="F122" s="100">
        <v>23.755200000000002</v>
      </c>
      <c r="G122" s="83"/>
      <c r="H122" s="83"/>
      <c r="I122" s="84" t="s">
        <v>40</v>
      </c>
      <c r="J122" s="85">
        <f t="shared" si="8"/>
        <v>1</v>
      </c>
      <c r="K122" s="86" t="s">
        <v>65</v>
      </c>
      <c r="L122" s="86" t="s">
        <v>7</v>
      </c>
      <c r="M122" s="87"/>
      <c r="N122" s="83"/>
      <c r="O122" s="83"/>
      <c r="P122" s="88"/>
      <c r="Q122" s="83"/>
      <c r="R122" s="83"/>
      <c r="S122" s="88"/>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90">
        <f t="shared" si="9"/>
        <v>359121.5552973805</v>
      </c>
      <c r="BB122" s="91">
        <f t="shared" si="10"/>
        <v>359121.5552973805</v>
      </c>
      <c r="BC122" s="92" t="str">
        <f t="shared" si="11"/>
        <v>INR  Three Lakh Fifty Nine Thousand One Hundred &amp; Twenty One  and Paise Fifty Six Only</v>
      </c>
      <c r="BE122" s="100">
        <v>21</v>
      </c>
      <c r="BF122" s="82">
        <v>44.2</v>
      </c>
      <c r="BG122" s="115">
        <f t="shared" si="6"/>
        <v>49.99904000000001</v>
      </c>
      <c r="BI122" s="115">
        <f t="shared" si="7"/>
        <v>23.755200000000002</v>
      </c>
      <c r="IE122" s="22"/>
      <c r="IF122" s="22"/>
      <c r="IG122" s="22"/>
      <c r="IH122" s="22"/>
      <c r="II122" s="22"/>
    </row>
    <row r="123" spans="1:243" s="21" customFormat="1" ht="156" customHeight="1">
      <c r="A123" s="34">
        <v>111</v>
      </c>
      <c r="B123" s="102" t="s">
        <v>506</v>
      </c>
      <c r="C123" s="103" t="s">
        <v>148</v>
      </c>
      <c r="D123" s="96">
        <v>8775.06</v>
      </c>
      <c r="E123" s="99" t="s">
        <v>346</v>
      </c>
      <c r="F123" s="100">
        <v>175.336</v>
      </c>
      <c r="G123" s="83"/>
      <c r="H123" s="83"/>
      <c r="I123" s="84" t="s">
        <v>40</v>
      </c>
      <c r="J123" s="85">
        <f t="shared" si="8"/>
        <v>1</v>
      </c>
      <c r="K123" s="86" t="s">
        <v>65</v>
      </c>
      <c r="L123" s="86" t="s">
        <v>7</v>
      </c>
      <c r="M123" s="87"/>
      <c r="N123" s="83"/>
      <c r="O123" s="83"/>
      <c r="P123" s="88"/>
      <c r="Q123" s="83"/>
      <c r="R123" s="83"/>
      <c r="S123" s="88"/>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90">
        <f t="shared" si="9"/>
        <v>1538583.92016</v>
      </c>
      <c r="BB123" s="91">
        <f t="shared" si="10"/>
        <v>1538583.92016</v>
      </c>
      <c r="BC123" s="92" t="str">
        <f t="shared" si="11"/>
        <v>INR  Fifteen Lakh Thirty Eight Thousand Five Hundred &amp; Eighty Three  and Paise Ninety Two Only</v>
      </c>
      <c r="BE123" s="100">
        <v>155</v>
      </c>
      <c r="BF123" s="82">
        <v>45.1</v>
      </c>
      <c r="BG123" s="115">
        <f t="shared" si="6"/>
        <v>51.017120000000006</v>
      </c>
      <c r="BI123" s="115">
        <f t="shared" si="7"/>
        <v>175.336</v>
      </c>
      <c r="IE123" s="22"/>
      <c r="IF123" s="22"/>
      <c r="IG123" s="22"/>
      <c r="IH123" s="22"/>
      <c r="II123" s="22"/>
    </row>
    <row r="124" spans="1:243" s="21" customFormat="1" ht="153.75" customHeight="1">
      <c r="A124" s="34">
        <v>112</v>
      </c>
      <c r="B124" s="102" t="s">
        <v>507</v>
      </c>
      <c r="C124" s="103" t="s">
        <v>181</v>
      </c>
      <c r="D124" s="96">
        <v>2115.928</v>
      </c>
      <c r="E124" s="99" t="s">
        <v>346</v>
      </c>
      <c r="F124" s="100">
        <v>179.8608</v>
      </c>
      <c r="G124" s="83"/>
      <c r="H124" s="83"/>
      <c r="I124" s="84" t="s">
        <v>40</v>
      </c>
      <c r="J124" s="85">
        <f>IF(I124="Less(-)",-1,1)</f>
        <v>1</v>
      </c>
      <c r="K124" s="86" t="s">
        <v>65</v>
      </c>
      <c r="L124" s="86" t="s">
        <v>7</v>
      </c>
      <c r="M124" s="87"/>
      <c r="N124" s="83"/>
      <c r="O124" s="83"/>
      <c r="P124" s="88"/>
      <c r="Q124" s="83"/>
      <c r="R124" s="83"/>
      <c r="S124" s="88"/>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90">
        <f>total_amount_ba($B$2,$D$2,D124,F124,J124,K124,M124)</f>
        <v>380572.5028224</v>
      </c>
      <c r="BB124" s="91">
        <f>BA124+SUM(N124:AZ124)</f>
        <v>380572.5028224</v>
      </c>
      <c r="BC124" s="92" t="str">
        <f>SpellNumber(L124,BB124)</f>
        <v>INR  Three Lakh Eighty Thousand Five Hundred &amp; Seventy Two  and Paise Fifty Only</v>
      </c>
      <c r="BE124" s="100">
        <v>159</v>
      </c>
      <c r="BF124" s="82">
        <v>45.81</v>
      </c>
      <c r="BG124" s="115">
        <f t="shared" si="6"/>
        <v>51.82027200000001</v>
      </c>
      <c r="BI124" s="115">
        <f t="shared" si="7"/>
        <v>179.8608</v>
      </c>
      <c r="IE124" s="22"/>
      <c r="IF124" s="22"/>
      <c r="IG124" s="22"/>
      <c r="IH124" s="22"/>
      <c r="II124" s="22"/>
    </row>
    <row r="125" spans="1:243" s="21" customFormat="1" ht="154.5" customHeight="1">
      <c r="A125" s="34">
        <v>113</v>
      </c>
      <c r="B125" s="102" t="s">
        <v>508</v>
      </c>
      <c r="C125" s="103" t="s">
        <v>149</v>
      </c>
      <c r="D125" s="96">
        <v>2115.928</v>
      </c>
      <c r="E125" s="99" t="s">
        <v>346</v>
      </c>
      <c r="F125" s="100">
        <v>184.38560000000004</v>
      </c>
      <c r="G125" s="83"/>
      <c r="H125" s="83"/>
      <c r="I125" s="84" t="s">
        <v>40</v>
      </c>
      <c r="J125" s="85">
        <f t="shared" si="8"/>
        <v>1</v>
      </c>
      <c r="K125" s="86" t="s">
        <v>65</v>
      </c>
      <c r="L125" s="86" t="s">
        <v>7</v>
      </c>
      <c r="M125" s="87"/>
      <c r="N125" s="83"/>
      <c r="O125" s="83"/>
      <c r="P125" s="88"/>
      <c r="Q125" s="83"/>
      <c r="R125" s="83"/>
      <c r="S125" s="88"/>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90">
        <f t="shared" si="9"/>
        <v>390146.6538368001</v>
      </c>
      <c r="BB125" s="91">
        <f t="shared" si="10"/>
        <v>390146.6538368001</v>
      </c>
      <c r="BC125" s="92" t="str">
        <f t="shared" si="11"/>
        <v>INR  Three Lakh Ninety Thousand One Hundred &amp; Forty Six  and Paise Sixty Five Only</v>
      </c>
      <c r="BE125" s="100">
        <v>163</v>
      </c>
      <c r="BF125" s="82">
        <v>46.52</v>
      </c>
      <c r="BG125" s="115">
        <f t="shared" si="6"/>
        <v>52.62342400000001</v>
      </c>
      <c r="BI125" s="115">
        <f t="shared" si="7"/>
        <v>184.38560000000004</v>
      </c>
      <c r="IE125" s="22"/>
      <c r="IF125" s="22"/>
      <c r="IG125" s="22"/>
      <c r="IH125" s="22"/>
      <c r="II125" s="22"/>
    </row>
    <row r="126" spans="1:243" s="21" customFormat="1" ht="153.75" customHeight="1">
      <c r="A126" s="34">
        <v>114</v>
      </c>
      <c r="B126" s="102" t="s">
        <v>509</v>
      </c>
      <c r="C126" s="103" t="s">
        <v>150</v>
      </c>
      <c r="D126" s="96">
        <v>2115.928</v>
      </c>
      <c r="E126" s="99" t="s">
        <v>346</v>
      </c>
      <c r="F126" s="100">
        <v>188.9104</v>
      </c>
      <c r="G126" s="83"/>
      <c r="H126" s="83"/>
      <c r="I126" s="84" t="s">
        <v>40</v>
      </c>
      <c r="J126" s="85">
        <f t="shared" si="8"/>
        <v>1</v>
      </c>
      <c r="K126" s="86" t="s">
        <v>65</v>
      </c>
      <c r="L126" s="86" t="s">
        <v>7</v>
      </c>
      <c r="M126" s="87"/>
      <c r="N126" s="83"/>
      <c r="O126" s="83"/>
      <c r="P126" s="88"/>
      <c r="Q126" s="83"/>
      <c r="R126" s="83"/>
      <c r="S126" s="88"/>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90">
        <f t="shared" si="9"/>
        <v>399720.8048512</v>
      </c>
      <c r="BB126" s="91">
        <f t="shared" si="10"/>
        <v>399720.8048512</v>
      </c>
      <c r="BC126" s="92" t="str">
        <f t="shared" si="11"/>
        <v>INR  Three Lakh Ninety Nine Thousand Seven Hundred &amp; Twenty  and Paise Eighty Only</v>
      </c>
      <c r="BE126" s="100">
        <v>167</v>
      </c>
      <c r="BF126" s="82">
        <v>47.230000000000004</v>
      </c>
      <c r="BG126" s="115">
        <f t="shared" si="6"/>
        <v>53.42657600000001</v>
      </c>
      <c r="BI126" s="115">
        <f t="shared" si="7"/>
        <v>188.9104</v>
      </c>
      <c r="IE126" s="22"/>
      <c r="IF126" s="22"/>
      <c r="IG126" s="22"/>
      <c r="IH126" s="22"/>
      <c r="II126" s="22"/>
    </row>
    <row r="127" spans="1:243" s="21" customFormat="1" ht="154.5" customHeight="1">
      <c r="A127" s="34">
        <v>115</v>
      </c>
      <c r="B127" s="102" t="s">
        <v>510</v>
      </c>
      <c r="C127" s="103" t="s">
        <v>198</v>
      </c>
      <c r="D127" s="96">
        <v>328.8141625</v>
      </c>
      <c r="E127" s="99" t="s">
        <v>346</v>
      </c>
      <c r="F127" s="100">
        <v>193.4352</v>
      </c>
      <c r="G127" s="83"/>
      <c r="H127" s="83"/>
      <c r="I127" s="84" t="s">
        <v>40</v>
      </c>
      <c r="J127" s="85">
        <f t="shared" si="8"/>
        <v>1</v>
      </c>
      <c r="K127" s="86" t="s">
        <v>65</v>
      </c>
      <c r="L127" s="86" t="s">
        <v>7</v>
      </c>
      <c r="M127" s="87"/>
      <c r="N127" s="83"/>
      <c r="O127" s="83"/>
      <c r="P127" s="88"/>
      <c r="Q127" s="83"/>
      <c r="R127" s="83"/>
      <c r="S127" s="88"/>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90">
        <f t="shared" si="9"/>
        <v>63604.233286020004</v>
      </c>
      <c r="BB127" s="91">
        <f t="shared" si="10"/>
        <v>63604.233286020004</v>
      </c>
      <c r="BC127" s="92" t="str">
        <f t="shared" si="11"/>
        <v>INR  Sixty Three Thousand Six Hundred &amp; Four  and Paise Twenty Three Only</v>
      </c>
      <c r="BE127" s="100">
        <v>171</v>
      </c>
      <c r="BF127" s="82">
        <v>47.94</v>
      </c>
      <c r="BG127" s="115">
        <f t="shared" si="6"/>
        <v>54.22972800000001</v>
      </c>
      <c r="BI127" s="115">
        <f t="shared" si="7"/>
        <v>193.4352</v>
      </c>
      <c r="IE127" s="22"/>
      <c r="IF127" s="22"/>
      <c r="IG127" s="22"/>
      <c r="IH127" s="22"/>
      <c r="II127" s="22"/>
    </row>
    <row r="128" spans="1:243" s="21" customFormat="1" ht="159.75" customHeight="1">
      <c r="A128" s="34">
        <v>116</v>
      </c>
      <c r="B128" s="102" t="s">
        <v>515</v>
      </c>
      <c r="C128" s="103" t="s">
        <v>151</v>
      </c>
      <c r="D128" s="96">
        <v>1719.4270000000001</v>
      </c>
      <c r="E128" s="99" t="s">
        <v>346</v>
      </c>
      <c r="F128" s="100">
        <v>153.84320000000002</v>
      </c>
      <c r="G128" s="83"/>
      <c r="H128" s="83"/>
      <c r="I128" s="84" t="s">
        <v>40</v>
      </c>
      <c r="J128" s="85">
        <f t="shared" si="8"/>
        <v>1</v>
      </c>
      <c r="K128" s="86" t="s">
        <v>65</v>
      </c>
      <c r="L128" s="86" t="s">
        <v>7</v>
      </c>
      <c r="M128" s="87"/>
      <c r="N128" s="83"/>
      <c r="O128" s="83"/>
      <c r="P128" s="88"/>
      <c r="Q128" s="83"/>
      <c r="R128" s="83"/>
      <c r="S128" s="88"/>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90">
        <f t="shared" si="9"/>
        <v>264522.15184640005</v>
      </c>
      <c r="BB128" s="91">
        <f t="shared" si="10"/>
        <v>264522.15184640005</v>
      </c>
      <c r="BC128" s="92" t="str">
        <f t="shared" si="11"/>
        <v>INR  Two Lakh Sixty Four Thousand Five Hundred &amp; Twenty Two  and Paise Fifteen Only</v>
      </c>
      <c r="BE128" s="100">
        <v>136</v>
      </c>
      <c r="BF128" s="82">
        <v>62</v>
      </c>
      <c r="BG128" s="115">
        <f t="shared" si="6"/>
        <v>70.13440000000001</v>
      </c>
      <c r="BI128" s="115">
        <f t="shared" si="7"/>
        <v>153.84320000000002</v>
      </c>
      <c r="IE128" s="22"/>
      <c r="IF128" s="22"/>
      <c r="IG128" s="22"/>
      <c r="IH128" s="22"/>
      <c r="II128" s="22"/>
    </row>
    <row r="129" spans="1:243" s="21" customFormat="1" ht="158.25" customHeight="1">
      <c r="A129" s="34">
        <v>117</v>
      </c>
      <c r="B129" s="102" t="s">
        <v>514</v>
      </c>
      <c r="C129" s="103" t="s">
        <v>152</v>
      </c>
      <c r="D129" s="96">
        <v>1585.4270000000001</v>
      </c>
      <c r="E129" s="99" t="s">
        <v>346</v>
      </c>
      <c r="F129" s="100">
        <v>158.36800000000002</v>
      </c>
      <c r="G129" s="83"/>
      <c r="H129" s="83"/>
      <c r="I129" s="84" t="s">
        <v>40</v>
      </c>
      <c r="J129" s="85">
        <f t="shared" si="8"/>
        <v>1</v>
      </c>
      <c r="K129" s="86" t="s">
        <v>65</v>
      </c>
      <c r="L129" s="86" t="s">
        <v>7</v>
      </c>
      <c r="M129" s="87"/>
      <c r="N129" s="83"/>
      <c r="O129" s="83"/>
      <c r="P129" s="88"/>
      <c r="Q129" s="83"/>
      <c r="R129" s="83"/>
      <c r="S129" s="88"/>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90">
        <f t="shared" si="9"/>
        <v>251080.90313600007</v>
      </c>
      <c r="BB129" s="91">
        <f t="shared" si="10"/>
        <v>251080.90313600007</v>
      </c>
      <c r="BC129" s="92" t="str">
        <f t="shared" si="11"/>
        <v>INR  Two Lakh Fifty One Thousand  &amp;Eighty  and Paise Ninety Only</v>
      </c>
      <c r="BE129" s="100">
        <v>140</v>
      </c>
      <c r="BF129" s="82">
        <v>62</v>
      </c>
      <c r="BG129" s="115">
        <f t="shared" si="6"/>
        <v>70.13440000000001</v>
      </c>
      <c r="BI129" s="115">
        <f t="shared" si="7"/>
        <v>158.36800000000002</v>
      </c>
      <c r="IE129" s="22"/>
      <c r="IF129" s="22"/>
      <c r="IG129" s="22"/>
      <c r="IH129" s="22"/>
      <c r="II129" s="22"/>
    </row>
    <row r="130" spans="1:243" s="21" customFormat="1" ht="159" customHeight="1">
      <c r="A130" s="34">
        <v>118</v>
      </c>
      <c r="B130" s="102" t="s">
        <v>513</v>
      </c>
      <c r="C130" s="103" t="s">
        <v>153</v>
      </c>
      <c r="D130" s="96">
        <v>1585.4270000000001</v>
      </c>
      <c r="E130" s="99" t="s">
        <v>346</v>
      </c>
      <c r="F130" s="100">
        <v>162.89280000000002</v>
      </c>
      <c r="G130" s="83"/>
      <c r="H130" s="83"/>
      <c r="I130" s="84" t="s">
        <v>40</v>
      </c>
      <c r="J130" s="85">
        <f>IF(I130="Less(-)",-1,1)</f>
        <v>1</v>
      </c>
      <c r="K130" s="86" t="s">
        <v>65</v>
      </c>
      <c r="L130" s="86" t="s">
        <v>7</v>
      </c>
      <c r="M130" s="87"/>
      <c r="N130" s="83"/>
      <c r="O130" s="83"/>
      <c r="P130" s="88"/>
      <c r="Q130" s="83"/>
      <c r="R130" s="83"/>
      <c r="S130" s="88"/>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90">
        <f>total_amount_ba($B$2,$D$2,D130,F130,J130,K130,M130)</f>
        <v>258254.64322560007</v>
      </c>
      <c r="BB130" s="91">
        <f>BA130+SUM(N130:AZ130)</f>
        <v>258254.64322560007</v>
      </c>
      <c r="BC130" s="92" t="str">
        <f>SpellNumber(L130,BB130)</f>
        <v>INR  Two Lakh Fifty Eight Thousand Two Hundred &amp; Fifty Four  and Paise Sixty Four Only</v>
      </c>
      <c r="BE130" s="100">
        <v>144</v>
      </c>
      <c r="BF130" s="82">
        <v>62</v>
      </c>
      <c r="BG130" s="115">
        <f t="shared" si="6"/>
        <v>70.13440000000001</v>
      </c>
      <c r="BI130" s="115">
        <f t="shared" si="7"/>
        <v>162.89280000000002</v>
      </c>
      <c r="IE130" s="22"/>
      <c r="IF130" s="22"/>
      <c r="IG130" s="22"/>
      <c r="IH130" s="22"/>
      <c r="II130" s="22"/>
    </row>
    <row r="131" spans="1:243" s="21" customFormat="1" ht="156" customHeight="1">
      <c r="A131" s="34">
        <v>119</v>
      </c>
      <c r="B131" s="102" t="s">
        <v>512</v>
      </c>
      <c r="C131" s="103" t="s">
        <v>154</v>
      </c>
      <c r="D131" s="96">
        <v>1585.4270000000001</v>
      </c>
      <c r="E131" s="99" t="s">
        <v>346</v>
      </c>
      <c r="F131" s="100">
        <v>167.41760000000002</v>
      </c>
      <c r="G131" s="83"/>
      <c r="H131" s="83"/>
      <c r="I131" s="84" t="s">
        <v>40</v>
      </c>
      <c r="J131" s="85">
        <f t="shared" si="8"/>
        <v>1</v>
      </c>
      <c r="K131" s="86" t="s">
        <v>65</v>
      </c>
      <c r="L131" s="86" t="s">
        <v>7</v>
      </c>
      <c r="M131" s="87"/>
      <c r="N131" s="83"/>
      <c r="O131" s="83"/>
      <c r="P131" s="88"/>
      <c r="Q131" s="83"/>
      <c r="R131" s="83"/>
      <c r="S131" s="88"/>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90">
        <f t="shared" si="9"/>
        <v>265428.38331520004</v>
      </c>
      <c r="BB131" s="91">
        <f t="shared" si="10"/>
        <v>265428.38331520004</v>
      </c>
      <c r="BC131" s="92" t="str">
        <f t="shared" si="11"/>
        <v>INR  Two Lakh Sixty Five Thousand Four Hundred &amp; Twenty Eight  and Paise Thirty Eight Only</v>
      </c>
      <c r="BE131" s="100">
        <v>148</v>
      </c>
      <c r="BF131" s="82">
        <v>62</v>
      </c>
      <c r="BG131" s="115">
        <f t="shared" si="6"/>
        <v>70.13440000000001</v>
      </c>
      <c r="BI131" s="115">
        <f t="shared" si="7"/>
        <v>167.41760000000002</v>
      </c>
      <c r="IE131" s="22"/>
      <c r="IF131" s="22"/>
      <c r="IG131" s="22"/>
      <c r="IH131" s="22"/>
      <c r="II131" s="22"/>
    </row>
    <row r="132" spans="1:243" s="21" customFormat="1" ht="155.25" customHeight="1">
      <c r="A132" s="34">
        <v>120</v>
      </c>
      <c r="B132" s="102" t="s">
        <v>511</v>
      </c>
      <c r="C132" s="103" t="s">
        <v>155</v>
      </c>
      <c r="D132" s="96">
        <v>482.93600000000004</v>
      </c>
      <c r="E132" s="99" t="s">
        <v>346</v>
      </c>
      <c r="F132" s="100">
        <v>171.94240000000002</v>
      </c>
      <c r="G132" s="83"/>
      <c r="H132" s="83"/>
      <c r="I132" s="84" t="s">
        <v>40</v>
      </c>
      <c r="J132" s="85">
        <f t="shared" si="8"/>
        <v>1</v>
      </c>
      <c r="K132" s="86" t="s">
        <v>65</v>
      </c>
      <c r="L132" s="86" t="s">
        <v>7</v>
      </c>
      <c r="M132" s="87"/>
      <c r="N132" s="83"/>
      <c r="O132" s="83"/>
      <c r="P132" s="88"/>
      <c r="Q132" s="83"/>
      <c r="R132" s="83"/>
      <c r="S132" s="88"/>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90">
        <f t="shared" si="9"/>
        <v>83037.17488640001</v>
      </c>
      <c r="BB132" s="91">
        <f t="shared" si="10"/>
        <v>83037.17488640001</v>
      </c>
      <c r="BC132" s="92" t="str">
        <f t="shared" si="11"/>
        <v>INR  Eighty Three Thousand  &amp;Thirty Seven  and Paise Seventeen Only</v>
      </c>
      <c r="BE132" s="100">
        <v>152</v>
      </c>
      <c r="BF132" s="82">
        <v>62</v>
      </c>
      <c r="BG132" s="115">
        <f t="shared" si="6"/>
        <v>70.13440000000001</v>
      </c>
      <c r="BI132" s="115">
        <f t="shared" si="7"/>
        <v>171.94240000000002</v>
      </c>
      <c r="IE132" s="22"/>
      <c r="IF132" s="22"/>
      <c r="IG132" s="22"/>
      <c r="IH132" s="22"/>
      <c r="II132" s="22"/>
    </row>
    <row r="133" spans="1:243" s="21" customFormat="1" ht="157.5" customHeight="1">
      <c r="A133" s="34">
        <v>121</v>
      </c>
      <c r="B133" s="102" t="s">
        <v>516</v>
      </c>
      <c r="C133" s="103" t="s">
        <v>156</v>
      </c>
      <c r="D133" s="96">
        <v>765.78375</v>
      </c>
      <c r="E133" s="99" t="s">
        <v>346</v>
      </c>
      <c r="F133" s="100">
        <v>139.13760000000002</v>
      </c>
      <c r="G133" s="83"/>
      <c r="H133" s="83"/>
      <c r="I133" s="84" t="s">
        <v>40</v>
      </c>
      <c r="J133" s="85">
        <f t="shared" si="8"/>
        <v>1</v>
      </c>
      <c r="K133" s="86" t="s">
        <v>65</v>
      </c>
      <c r="L133" s="86" t="s">
        <v>7</v>
      </c>
      <c r="M133" s="87"/>
      <c r="N133" s="83"/>
      <c r="O133" s="83"/>
      <c r="P133" s="88"/>
      <c r="Q133" s="83"/>
      <c r="R133" s="83"/>
      <c r="S133" s="88"/>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90">
        <f t="shared" si="9"/>
        <v>106549.31309400003</v>
      </c>
      <c r="BB133" s="91">
        <f t="shared" si="10"/>
        <v>106549.31309400003</v>
      </c>
      <c r="BC133" s="92" t="str">
        <f t="shared" si="11"/>
        <v>INR  One Lakh Six Thousand Five Hundred &amp; Forty Nine  and Paise Thirty One Only</v>
      </c>
      <c r="BE133" s="100">
        <v>123</v>
      </c>
      <c r="BF133" s="82">
        <v>67</v>
      </c>
      <c r="BG133" s="115">
        <f t="shared" si="6"/>
        <v>75.7904</v>
      </c>
      <c r="BI133" s="115">
        <f t="shared" si="7"/>
        <v>139.13760000000002</v>
      </c>
      <c r="IE133" s="22"/>
      <c r="IF133" s="22"/>
      <c r="IG133" s="22"/>
      <c r="IH133" s="22"/>
      <c r="II133" s="22"/>
    </row>
    <row r="134" spans="1:243" s="21" customFormat="1" ht="154.5" customHeight="1">
      <c r="A134" s="34">
        <v>122</v>
      </c>
      <c r="B134" s="102" t="s">
        <v>517</v>
      </c>
      <c r="C134" s="103" t="s">
        <v>182</v>
      </c>
      <c r="D134" s="96">
        <v>765.78375</v>
      </c>
      <c r="E134" s="99" t="s">
        <v>346</v>
      </c>
      <c r="F134" s="100">
        <v>143.66240000000002</v>
      </c>
      <c r="G134" s="83"/>
      <c r="H134" s="83"/>
      <c r="I134" s="84" t="s">
        <v>40</v>
      </c>
      <c r="J134" s="85">
        <f t="shared" si="8"/>
        <v>1</v>
      </c>
      <c r="K134" s="86" t="s">
        <v>65</v>
      </c>
      <c r="L134" s="86" t="s">
        <v>7</v>
      </c>
      <c r="M134" s="87"/>
      <c r="N134" s="83"/>
      <c r="O134" s="83"/>
      <c r="P134" s="88"/>
      <c r="Q134" s="83"/>
      <c r="R134" s="83"/>
      <c r="S134" s="88"/>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90">
        <f t="shared" si="9"/>
        <v>110014.33140600003</v>
      </c>
      <c r="BB134" s="91">
        <f t="shared" si="10"/>
        <v>110014.33140600003</v>
      </c>
      <c r="BC134" s="92" t="str">
        <f t="shared" si="11"/>
        <v>INR  One Lakh Ten Thousand  &amp;Fourteen  and Paise Thirty Three Only</v>
      </c>
      <c r="BE134" s="100">
        <v>127</v>
      </c>
      <c r="BF134" s="82">
        <v>67.71</v>
      </c>
      <c r="BG134" s="115">
        <f t="shared" si="6"/>
        <v>76.593552</v>
      </c>
      <c r="BI134" s="115">
        <f t="shared" si="7"/>
        <v>143.66240000000002</v>
      </c>
      <c r="IE134" s="22"/>
      <c r="IF134" s="22"/>
      <c r="IG134" s="22"/>
      <c r="IH134" s="22"/>
      <c r="II134" s="22"/>
    </row>
    <row r="135" spans="1:243" s="21" customFormat="1" ht="153.75" customHeight="1">
      <c r="A135" s="34">
        <v>123</v>
      </c>
      <c r="B135" s="102" t="s">
        <v>518</v>
      </c>
      <c r="C135" s="103" t="s">
        <v>157</v>
      </c>
      <c r="D135" s="96">
        <v>765.78375</v>
      </c>
      <c r="E135" s="99" t="s">
        <v>346</v>
      </c>
      <c r="F135" s="100">
        <v>148.18720000000002</v>
      </c>
      <c r="G135" s="83"/>
      <c r="H135" s="83"/>
      <c r="I135" s="84" t="s">
        <v>40</v>
      </c>
      <c r="J135" s="85">
        <f t="shared" si="8"/>
        <v>1</v>
      </c>
      <c r="K135" s="86" t="s">
        <v>65</v>
      </c>
      <c r="L135" s="86" t="s">
        <v>7</v>
      </c>
      <c r="M135" s="87"/>
      <c r="N135" s="83"/>
      <c r="O135" s="83"/>
      <c r="P135" s="88"/>
      <c r="Q135" s="83"/>
      <c r="R135" s="83"/>
      <c r="S135" s="88"/>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90">
        <f t="shared" si="9"/>
        <v>113479.34971800003</v>
      </c>
      <c r="BB135" s="91">
        <f t="shared" si="10"/>
        <v>113479.34971800003</v>
      </c>
      <c r="BC135" s="92" t="str">
        <f t="shared" si="11"/>
        <v>INR  One Lakh Thirteen Thousand Four Hundred &amp; Seventy Nine  and Paise Thirty Five Only</v>
      </c>
      <c r="BE135" s="100">
        <v>131</v>
      </c>
      <c r="BF135" s="82">
        <v>68.42</v>
      </c>
      <c r="BG135" s="115">
        <f t="shared" si="6"/>
        <v>77.39670400000001</v>
      </c>
      <c r="BI135" s="115">
        <f t="shared" si="7"/>
        <v>148.18720000000002</v>
      </c>
      <c r="IE135" s="22"/>
      <c r="IF135" s="22"/>
      <c r="IG135" s="22"/>
      <c r="IH135" s="22"/>
      <c r="II135" s="22"/>
    </row>
    <row r="136" spans="1:243" s="21" customFormat="1" ht="156" customHeight="1">
      <c r="A136" s="34">
        <v>124</v>
      </c>
      <c r="B136" s="102" t="s">
        <v>519</v>
      </c>
      <c r="C136" s="103" t="s">
        <v>158</v>
      </c>
      <c r="D136" s="96">
        <v>765.78375</v>
      </c>
      <c r="E136" s="99" t="s">
        <v>346</v>
      </c>
      <c r="F136" s="100">
        <v>152.71200000000002</v>
      </c>
      <c r="G136" s="83"/>
      <c r="H136" s="83"/>
      <c r="I136" s="84" t="s">
        <v>40</v>
      </c>
      <c r="J136" s="85">
        <f>IF(I136="Less(-)",-1,1)</f>
        <v>1</v>
      </c>
      <c r="K136" s="86" t="s">
        <v>65</v>
      </c>
      <c r="L136" s="86" t="s">
        <v>7</v>
      </c>
      <c r="M136" s="87"/>
      <c r="N136" s="83"/>
      <c r="O136" s="83"/>
      <c r="P136" s="88"/>
      <c r="Q136" s="83"/>
      <c r="R136" s="83"/>
      <c r="S136" s="88"/>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90">
        <f>total_amount_ba($B$2,$D$2,D136,F136,J136,K136,M136)</f>
        <v>116944.36803000003</v>
      </c>
      <c r="BB136" s="91">
        <f>BA136+SUM(N136:AZ136)</f>
        <v>116944.36803000003</v>
      </c>
      <c r="BC136" s="92" t="str">
        <f>SpellNumber(L136,BB136)</f>
        <v>INR  One Lakh Sixteen Thousand Nine Hundred &amp; Forty Four  and Paise Thirty Seven Only</v>
      </c>
      <c r="BE136" s="100">
        <v>135</v>
      </c>
      <c r="BF136" s="82">
        <v>69.13</v>
      </c>
      <c r="BG136" s="115">
        <f t="shared" si="6"/>
        <v>78.199856</v>
      </c>
      <c r="BI136" s="115">
        <f t="shared" si="7"/>
        <v>152.71200000000002</v>
      </c>
      <c r="IE136" s="22"/>
      <c r="IF136" s="22"/>
      <c r="IG136" s="22"/>
      <c r="IH136" s="22"/>
      <c r="II136" s="22"/>
    </row>
    <row r="137" spans="1:243" s="21" customFormat="1" ht="152.25" customHeight="1">
      <c r="A137" s="34">
        <v>125</v>
      </c>
      <c r="B137" s="102" t="s">
        <v>520</v>
      </c>
      <c r="C137" s="103" t="s">
        <v>199</v>
      </c>
      <c r="D137" s="96">
        <v>93.55775000000001</v>
      </c>
      <c r="E137" s="99" t="s">
        <v>346</v>
      </c>
      <c r="F137" s="100">
        <v>157.23680000000002</v>
      </c>
      <c r="G137" s="83"/>
      <c r="H137" s="83"/>
      <c r="I137" s="84" t="s">
        <v>40</v>
      </c>
      <c r="J137" s="85">
        <f t="shared" si="8"/>
        <v>1</v>
      </c>
      <c r="K137" s="86" t="s">
        <v>65</v>
      </c>
      <c r="L137" s="86" t="s">
        <v>7</v>
      </c>
      <c r="M137" s="87"/>
      <c r="N137" s="83"/>
      <c r="O137" s="83"/>
      <c r="P137" s="88"/>
      <c r="Q137" s="83"/>
      <c r="R137" s="83"/>
      <c r="S137" s="88"/>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90">
        <f t="shared" si="9"/>
        <v>14710.721225200003</v>
      </c>
      <c r="BB137" s="91">
        <f t="shared" si="10"/>
        <v>14710.721225200003</v>
      </c>
      <c r="BC137" s="92" t="str">
        <f t="shared" si="11"/>
        <v>INR  Fourteen Thousand Seven Hundred &amp; Ten  and Paise Seventy Two Only</v>
      </c>
      <c r="BE137" s="100">
        <v>139</v>
      </c>
      <c r="BF137" s="82">
        <v>69.84</v>
      </c>
      <c r="BG137" s="115">
        <f t="shared" si="6"/>
        <v>79.00300800000001</v>
      </c>
      <c r="BI137" s="115">
        <f t="shared" si="7"/>
        <v>157.23680000000002</v>
      </c>
      <c r="IE137" s="22"/>
      <c r="IF137" s="22"/>
      <c r="IG137" s="22"/>
      <c r="IH137" s="22"/>
      <c r="II137" s="22"/>
    </row>
    <row r="138" spans="1:243" s="21" customFormat="1" ht="141.75" customHeight="1">
      <c r="A138" s="34">
        <v>126</v>
      </c>
      <c r="B138" s="102" t="s">
        <v>521</v>
      </c>
      <c r="C138" s="103" t="s">
        <v>159</v>
      </c>
      <c r="D138" s="96">
        <v>3663</v>
      </c>
      <c r="E138" s="99" t="s">
        <v>346</v>
      </c>
      <c r="F138" s="100">
        <v>196.82880000000003</v>
      </c>
      <c r="G138" s="83"/>
      <c r="H138" s="83"/>
      <c r="I138" s="84" t="s">
        <v>40</v>
      </c>
      <c r="J138" s="85">
        <f t="shared" si="8"/>
        <v>1</v>
      </c>
      <c r="K138" s="86" t="s">
        <v>65</v>
      </c>
      <c r="L138" s="86" t="s">
        <v>7</v>
      </c>
      <c r="M138" s="87"/>
      <c r="N138" s="83"/>
      <c r="O138" s="83"/>
      <c r="P138" s="88"/>
      <c r="Q138" s="83"/>
      <c r="R138" s="83"/>
      <c r="S138" s="88"/>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90">
        <f t="shared" si="9"/>
        <v>720983.8944000001</v>
      </c>
      <c r="BB138" s="91">
        <f t="shared" si="10"/>
        <v>720983.8944000001</v>
      </c>
      <c r="BC138" s="92" t="str">
        <f t="shared" si="11"/>
        <v>INR  Seven Lakh Twenty Thousand Nine Hundred &amp; Eighty Three  and Paise Eighty Nine Only</v>
      </c>
      <c r="BE138" s="100">
        <v>174</v>
      </c>
      <c r="BF138" s="82">
        <v>29</v>
      </c>
      <c r="BG138" s="115">
        <f t="shared" si="6"/>
        <v>32.80480000000001</v>
      </c>
      <c r="BH138" s="71"/>
      <c r="BI138" s="115">
        <f t="shared" si="7"/>
        <v>196.82880000000003</v>
      </c>
      <c r="IE138" s="22"/>
      <c r="IF138" s="22"/>
      <c r="IG138" s="22"/>
      <c r="IH138" s="22"/>
      <c r="II138" s="22"/>
    </row>
    <row r="139" spans="1:243" s="68" customFormat="1" ht="62.25" customHeight="1">
      <c r="A139" s="34">
        <v>127</v>
      </c>
      <c r="B139" s="102" t="s">
        <v>357</v>
      </c>
      <c r="C139" s="103" t="s">
        <v>160</v>
      </c>
      <c r="D139" s="96">
        <v>5069.155</v>
      </c>
      <c r="E139" s="99" t="s">
        <v>346</v>
      </c>
      <c r="F139" s="100">
        <v>38.460800000000006</v>
      </c>
      <c r="G139" s="83"/>
      <c r="H139" s="83"/>
      <c r="I139" s="84" t="s">
        <v>40</v>
      </c>
      <c r="J139" s="85">
        <f t="shared" si="8"/>
        <v>1</v>
      </c>
      <c r="K139" s="86" t="s">
        <v>65</v>
      </c>
      <c r="L139" s="86" t="s">
        <v>7</v>
      </c>
      <c r="M139" s="87"/>
      <c r="N139" s="83"/>
      <c r="O139" s="83"/>
      <c r="P139" s="88"/>
      <c r="Q139" s="83"/>
      <c r="R139" s="83"/>
      <c r="S139" s="88"/>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90">
        <f t="shared" si="9"/>
        <v>194963.75662400003</v>
      </c>
      <c r="BB139" s="91">
        <f t="shared" si="10"/>
        <v>194963.75662400003</v>
      </c>
      <c r="BC139" s="92" t="str">
        <f t="shared" si="11"/>
        <v>INR  One Lakh Ninety Four Thousand Nine Hundred &amp; Sixty Three  and Paise Seventy Six Only</v>
      </c>
      <c r="BD139" s="71"/>
      <c r="BE139" s="100">
        <v>34</v>
      </c>
      <c r="BF139" s="82">
        <v>29</v>
      </c>
      <c r="BG139" s="115">
        <f t="shared" si="6"/>
        <v>32.80480000000001</v>
      </c>
      <c r="BH139" s="21"/>
      <c r="BI139" s="115">
        <f t="shared" si="7"/>
        <v>38.460800000000006</v>
      </c>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IE139" s="69"/>
      <c r="IF139" s="69"/>
      <c r="IG139" s="69"/>
      <c r="IH139" s="69"/>
      <c r="II139" s="69"/>
    </row>
    <row r="140" spans="1:243" s="21" customFormat="1" ht="71.25" customHeight="1">
      <c r="A140" s="34">
        <v>128</v>
      </c>
      <c r="B140" s="102" t="s">
        <v>522</v>
      </c>
      <c r="C140" s="103" t="s">
        <v>200</v>
      </c>
      <c r="D140" s="96">
        <v>2485.21075</v>
      </c>
      <c r="E140" s="99" t="s">
        <v>346</v>
      </c>
      <c r="F140" s="100">
        <v>67.872</v>
      </c>
      <c r="G140" s="83"/>
      <c r="H140" s="83"/>
      <c r="I140" s="84" t="s">
        <v>40</v>
      </c>
      <c r="J140" s="85">
        <f t="shared" si="8"/>
        <v>1</v>
      </c>
      <c r="K140" s="86" t="s">
        <v>65</v>
      </c>
      <c r="L140" s="86" t="s">
        <v>7</v>
      </c>
      <c r="M140" s="87"/>
      <c r="N140" s="83"/>
      <c r="O140" s="83"/>
      <c r="P140" s="88"/>
      <c r="Q140" s="83"/>
      <c r="R140" s="83"/>
      <c r="S140" s="88"/>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90">
        <f t="shared" si="9"/>
        <v>168676.22402400002</v>
      </c>
      <c r="BB140" s="91">
        <f t="shared" si="10"/>
        <v>168676.22402400002</v>
      </c>
      <c r="BC140" s="92" t="str">
        <f t="shared" si="11"/>
        <v>INR  One Lakh Sixty Eight Thousand Six Hundred &amp; Seventy Six  and Paise Twenty Two Only</v>
      </c>
      <c r="BE140" s="100">
        <v>60</v>
      </c>
      <c r="BF140" s="82">
        <v>29</v>
      </c>
      <c r="BG140" s="115">
        <f t="shared" si="6"/>
        <v>32.80480000000001</v>
      </c>
      <c r="BI140" s="115">
        <f t="shared" si="7"/>
        <v>67.872</v>
      </c>
      <c r="IE140" s="22"/>
      <c r="IF140" s="22"/>
      <c r="IG140" s="22"/>
      <c r="IH140" s="22"/>
      <c r="II140" s="22"/>
    </row>
    <row r="141" spans="1:243" s="21" customFormat="1" ht="74.25" customHeight="1">
      <c r="A141" s="34">
        <v>129</v>
      </c>
      <c r="B141" s="102" t="s">
        <v>523</v>
      </c>
      <c r="C141" s="103" t="s">
        <v>201</v>
      </c>
      <c r="D141" s="96">
        <v>2351.21075</v>
      </c>
      <c r="E141" s="99" t="s">
        <v>346</v>
      </c>
      <c r="F141" s="100">
        <v>67.872</v>
      </c>
      <c r="G141" s="83"/>
      <c r="H141" s="83"/>
      <c r="I141" s="84" t="s">
        <v>40</v>
      </c>
      <c r="J141" s="85">
        <f t="shared" si="8"/>
        <v>1</v>
      </c>
      <c r="K141" s="86" t="s">
        <v>65</v>
      </c>
      <c r="L141" s="86" t="s">
        <v>7</v>
      </c>
      <c r="M141" s="87"/>
      <c r="N141" s="83"/>
      <c r="O141" s="83"/>
      <c r="P141" s="88"/>
      <c r="Q141" s="83"/>
      <c r="R141" s="83"/>
      <c r="S141" s="88"/>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90">
        <f t="shared" si="9"/>
        <v>159581.37602400003</v>
      </c>
      <c r="BB141" s="91">
        <f t="shared" si="10"/>
        <v>159581.37602400003</v>
      </c>
      <c r="BC141" s="92" t="str">
        <f t="shared" si="11"/>
        <v>INR  One Lakh Fifty Nine Thousand Five Hundred &amp; Eighty One  and Paise Thirty Eight Only</v>
      </c>
      <c r="BE141" s="100">
        <v>60</v>
      </c>
      <c r="BF141" s="82">
        <v>29</v>
      </c>
      <c r="BG141" s="115">
        <f t="shared" si="6"/>
        <v>32.80480000000001</v>
      </c>
      <c r="BI141" s="115">
        <f t="shared" si="7"/>
        <v>67.872</v>
      </c>
      <c r="IE141" s="22"/>
      <c r="IF141" s="22"/>
      <c r="IG141" s="22"/>
      <c r="IH141" s="22"/>
      <c r="II141" s="22"/>
    </row>
    <row r="142" spans="1:243" s="21" customFormat="1" ht="71.25" customHeight="1">
      <c r="A142" s="34">
        <v>130</v>
      </c>
      <c r="B142" s="102" t="s">
        <v>524</v>
      </c>
      <c r="C142" s="103" t="s">
        <v>161</v>
      </c>
      <c r="D142" s="96">
        <v>2351.21075</v>
      </c>
      <c r="E142" s="99" t="s">
        <v>346</v>
      </c>
      <c r="F142" s="100">
        <v>67.872</v>
      </c>
      <c r="G142" s="83"/>
      <c r="H142" s="83"/>
      <c r="I142" s="84" t="s">
        <v>40</v>
      </c>
      <c r="J142" s="85">
        <f>IF(I142="Less(-)",-1,1)</f>
        <v>1</v>
      </c>
      <c r="K142" s="86" t="s">
        <v>65</v>
      </c>
      <c r="L142" s="86" t="s">
        <v>7</v>
      </c>
      <c r="M142" s="87"/>
      <c r="N142" s="83"/>
      <c r="O142" s="83"/>
      <c r="P142" s="88"/>
      <c r="Q142" s="83"/>
      <c r="R142" s="83"/>
      <c r="S142" s="88"/>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90">
        <f>total_amount_ba($B$2,$D$2,D142,F142,J142,K142,M142)</f>
        <v>159581.37602400003</v>
      </c>
      <c r="BB142" s="91">
        <f>BA142+SUM(N142:AZ142)</f>
        <v>159581.37602400003</v>
      </c>
      <c r="BC142" s="92" t="str">
        <f>SpellNumber(L142,BB142)</f>
        <v>INR  One Lakh Fifty Nine Thousand Five Hundred &amp; Eighty One  and Paise Thirty Eight Only</v>
      </c>
      <c r="BE142" s="100">
        <v>60</v>
      </c>
      <c r="BF142" s="82">
        <v>29</v>
      </c>
      <c r="BG142" s="115">
        <f t="shared" si="6"/>
        <v>32.80480000000001</v>
      </c>
      <c r="BI142" s="115">
        <f t="shared" si="7"/>
        <v>67.872</v>
      </c>
      <c r="IE142" s="22"/>
      <c r="IF142" s="22"/>
      <c r="IG142" s="22"/>
      <c r="IH142" s="22"/>
      <c r="II142" s="22"/>
    </row>
    <row r="143" spans="1:243" s="21" customFormat="1" ht="74.25" customHeight="1">
      <c r="A143" s="34">
        <v>131</v>
      </c>
      <c r="B143" s="102" t="s">
        <v>525</v>
      </c>
      <c r="C143" s="103" t="s">
        <v>162</v>
      </c>
      <c r="D143" s="96">
        <v>2351.21075</v>
      </c>
      <c r="E143" s="99" t="s">
        <v>346</v>
      </c>
      <c r="F143" s="100">
        <v>67.872</v>
      </c>
      <c r="G143" s="83"/>
      <c r="H143" s="83"/>
      <c r="I143" s="84" t="s">
        <v>40</v>
      </c>
      <c r="J143" s="85">
        <f t="shared" si="8"/>
        <v>1</v>
      </c>
      <c r="K143" s="86" t="s">
        <v>65</v>
      </c>
      <c r="L143" s="86" t="s">
        <v>7</v>
      </c>
      <c r="M143" s="87"/>
      <c r="N143" s="83"/>
      <c r="O143" s="83"/>
      <c r="P143" s="88"/>
      <c r="Q143" s="83"/>
      <c r="R143" s="83"/>
      <c r="S143" s="88"/>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90">
        <f t="shared" si="9"/>
        <v>159581.37602400003</v>
      </c>
      <c r="BB143" s="91">
        <f t="shared" si="10"/>
        <v>159581.37602400003</v>
      </c>
      <c r="BC143" s="92" t="str">
        <f t="shared" si="11"/>
        <v>INR  One Lakh Fifty Nine Thousand Five Hundred &amp; Eighty One  and Paise Thirty Eight Only</v>
      </c>
      <c r="BE143" s="100">
        <v>60</v>
      </c>
      <c r="BF143" s="82">
        <v>72</v>
      </c>
      <c r="BG143" s="115">
        <f aca="true" t="shared" si="12" ref="BG143:BG206">BF143*1.12*1.01</f>
        <v>81.44640000000001</v>
      </c>
      <c r="BI143" s="115">
        <f aca="true" t="shared" si="13" ref="BI143:BI206">BE143*1.12*1.01</f>
        <v>67.872</v>
      </c>
      <c r="IE143" s="22"/>
      <c r="IF143" s="22"/>
      <c r="IG143" s="22"/>
      <c r="IH143" s="22"/>
      <c r="II143" s="22"/>
    </row>
    <row r="144" spans="1:243" s="21" customFormat="1" ht="72.75" customHeight="1">
      <c r="A144" s="34">
        <v>132</v>
      </c>
      <c r="B144" s="102" t="s">
        <v>526</v>
      </c>
      <c r="C144" s="103" t="s">
        <v>163</v>
      </c>
      <c r="D144" s="96">
        <v>576.4937500000001</v>
      </c>
      <c r="E144" s="99" t="s">
        <v>346</v>
      </c>
      <c r="F144" s="100">
        <v>67.872</v>
      </c>
      <c r="G144" s="83"/>
      <c r="H144" s="83"/>
      <c r="I144" s="84" t="s">
        <v>40</v>
      </c>
      <c r="J144" s="85">
        <f t="shared" si="8"/>
        <v>1</v>
      </c>
      <c r="K144" s="86" t="s">
        <v>65</v>
      </c>
      <c r="L144" s="86" t="s">
        <v>7</v>
      </c>
      <c r="M144" s="87"/>
      <c r="N144" s="83"/>
      <c r="O144" s="83"/>
      <c r="P144" s="88"/>
      <c r="Q144" s="83"/>
      <c r="R144" s="83"/>
      <c r="S144" s="88"/>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90">
        <f t="shared" si="9"/>
        <v>39127.783800000005</v>
      </c>
      <c r="BB144" s="91">
        <f t="shared" si="10"/>
        <v>39127.783800000005</v>
      </c>
      <c r="BC144" s="92" t="str">
        <f t="shared" si="11"/>
        <v>INR  Thirty Nine Thousand One Hundred &amp; Twenty Seven  and Paise Seventy Eight Only</v>
      </c>
      <c r="BE144" s="100">
        <v>60</v>
      </c>
      <c r="BF144" s="82">
        <v>72</v>
      </c>
      <c r="BG144" s="115">
        <f t="shared" si="12"/>
        <v>81.44640000000001</v>
      </c>
      <c r="BI144" s="115">
        <f t="shared" si="13"/>
        <v>67.872</v>
      </c>
      <c r="IE144" s="22"/>
      <c r="IF144" s="22"/>
      <c r="IG144" s="22"/>
      <c r="IH144" s="22"/>
      <c r="II144" s="22"/>
    </row>
    <row r="145" spans="1:243" s="21" customFormat="1" ht="168.75" customHeight="1">
      <c r="A145" s="34">
        <v>133</v>
      </c>
      <c r="B145" s="102" t="s">
        <v>527</v>
      </c>
      <c r="C145" s="103" t="s">
        <v>165</v>
      </c>
      <c r="D145" s="96">
        <v>2485.21075</v>
      </c>
      <c r="E145" s="99" t="s">
        <v>346</v>
      </c>
      <c r="F145" s="100">
        <v>54.863200000000006</v>
      </c>
      <c r="G145" s="83"/>
      <c r="H145" s="83"/>
      <c r="I145" s="84" t="s">
        <v>40</v>
      </c>
      <c r="J145" s="85">
        <f t="shared" si="8"/>
        <v>1</v>
      </c>
      <c r="K145" s="86" t="s">
        <v>65</v>
      </c>
      <c r="L145" s="86" t="s">
        <v>7</v>
      </c>
      <c r="M145" s="87"/>
      <c r="N145" s="83"/>
      <c r="O145" s="83"/>
      <c r="P145" s="88"/>
      <c r="Q145" s="83"/>
      <c r="R145" s="83"/>
      <c r="S145" s="88"/>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90">
        <f t="shared" si="9"/>
        <v>136346.61441940002</v>
      </c>
      <c r="BB145" s="91">
        <f t="shared" si="10"/>
        <v>136346.61441940002</v>
      </c>
      <c r="BC145" s="92" t="str">
        <f t="shared" si="11"/>
        <v>INR  One Lakh Thirty Six Thousand Three Hundred &amp; Forty Six  and Paise Sixty One Only</v>
      </c>
      <c r="BE145" s="100">
        <v>48.5</v>
      </c>
      <c r="BF145" s="82">
        <v>72</v>
      </c>
      <c r="BG145" s="115">
        <f t="shared" si="12"/>
        <v>81.44640000000001</v>
      </c>
      <c r="BI145" s="115">
        <f t="shared" si="13"/>
        <v>54.863200000000006</v>
      </c>
      <c r="IE145" s="22"/>
      <c r="IF145" s="22"/>
      <c r="IG145" s="22"/>
      <c r="IH145" s="22"/>
      <c r="II145" s="22"/>
    </row>
    <row r="146" spans="1:243" s="21" customFormat="1" ht="156.75" customHeight="1">
      <c r="A146" s="34">
        <v>134</v>
      </c>
      <c r="B146" s="102" t="s">
        <v>528</v>
      </c>
      <c r="C146" s="103" t="s">
        <v>166</v>
      </c>
      <c r="D146" s="96">
        <v>2351.21075</v>
      </c>
      <c r="E146" s="99" t="s">
        <v>346</v>
      </c>
      <c r="F146" s="100">
        <v>55.66635200000001</v>
      </c>
      <c r="G146" s="83"/>
      <c r="H146" s="83"/>
      <c r="I146" s="84" t="s">
        <v>40</v>
      </c>
      <c r="J146" s="85">
        <f t="shared" si="8"/>
        <v>1</v>
      </c>
      <c r="K146" s="86" t="s">
        <v>65</v>
      </c>
      <c r="L146" s="86" t="s">
        <v>7</v>
      </c>
      <c r="M146" s="87"/>
      <c r="N146" s="83"/>
      <c r="O146" s="83"/>
      <c r="P146" s="88"/>
      <c r="Q146" s="83"/>
      <c r="R146" s="83"/>
      <c r="S146" s="88"/>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90">
        <f t="shared" si="9"/>
        <v>130883.32523568404</v>
      </c>
      <c r="BB146" s="91">
        <f t="shared" si="10"/>
        <v>130883.32523568404</v>
      </c>
      <c r="BC146" s="92" t="str">
        <f t="shared" si="11"/>
        <v>INR  One Lakh Thirty Thousand Eight Hundred &amp; Eighty Three  and Paise Thirty Three Only</v>
      </c>
      <c r="BE146" s="100">
        <v>49.21</v>
      </c>
      <c r="BF146" s="82">
        <v>72</v>
      </c>
      <c r="BG146" s="115">
        <f t="shared" si="12"/>
        <v>81.44640000000001</v>
      </c>
      <c r="BI146" s="115">
        <f t="shared" si="13"/>
        <v>55.66635200000001</v>
      </c>
      <c r="IE146" s="22"/>
      <c r="IF146" s="22"/>
      <c r="IG146" s="22"/>
      <c r="IH146" s="22"/>
      <c r="II146" s="22"/>
    </row>
    <row r="147" spans="1:243" s="21" customFormat="1" ht="162.75" customHeight="1">
      <c r="A147" s="34">
        <v>135</v>
      </c>
      <c r="B147" s="102" t="s">
        <v>529</v>
      </c>
      <c r="C147" s="103" t="s">
        <v>167</v>
      </c>
      <c r="D147" s="96">
        <v>2351.21075</v>
      </c>
      <c r="E147" s="99" t="s">
        <v>346</v>
      </c>
      <c r="F147" s="100">
        <v>56.46950400000001</v>
      </c>
      <c r="G147" s="83"/>
      <c r="H147" s="83"/>
      <c r="I147" s="84" t="s">
        <v>40</v>
      </c>
      <c r="J147" s="85">
        <f>IF(I147="Less(-)",-1,1)</f>
        <v>1</v>
      </c>
      <c r="K147" s="86" t="s">
        <v>65</v>
      </c>
      <c r="L147" s="86" t="s">
        <v>7</v>
      </c>
      <c r="M147" s="87"/>
      <c r="N147" s="83"/>
      <c r="O147" s="83"/>
      <c r="P147" s="88"/>
      <c r="Q147" s="83"/>
      <c r="R147" s="83"/>
      <c r="S147" s="88"/>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90">
        <f>total_amount_ba($B$2,$D$2,D147,F147,J147,K147,M147)</f>
        <v>132771.70485196804</v>
      </c>
      <c r="BB147" s="91">
        <f>BA147+SUM(N147:AZ147)</f>
        <v>132771.70485196804</v>
      </c>
      <c r="BC147" s="92" t="str">
        <f>SpellNumber(L147,BB147)</f>
        <v>INR  One Lakh Thirty Two Thousand Seven Hundred &amp; Seventy One  and Paise Seventy Only</v>
      </c>
      <c r="BE147" s="100">
        <v>49.92</v>
      </c>
      <c r="BF147" s="82">
        <v>72</v>
      </c>
      <c r="BG147" s="115">
        <f t="shared" si="12"/>
        <v>81.44640000000001</v>
      </c>
      <c r="BI147" s="115">
        <f t="shared" si="13"/>
        <v>56.46950400000001</v>
      </c>
      <c r="IE147" s="22"/>
      <c r="IF147" s="22"/>
      <c r="IG147" s="22"/>
      <c r="IH147" s="22"/>
      <c r="II147" s="22"/>
    </row>
    <row r="148" spans="1:243" s="21" customFormat="1" ht="151.5" customHeight="1">
      <c r="A148" s="34">
        <v>136</v>
      </c>
      <c r="B148" s="102" t="s">
        <v>530</v>
      </c>
      <c r="C148" s="103" t="s">
        <v>168</v>
      </c>
      <c r="D148" s="96">
        <v>2351.21075</v>
      </c>
      <c r="E148" s="99" t="s">
        <v>346</v>
      </c>
      <c r="F148" s="100">
        <v>57.27265600000001</v>
      </c>
      <c r="G148" s="83"/>
      <c r="H148" s="83"/>
      <c r="I148" s="84" t="s">
        <v>40</v>
      </c>
      <c r="J148" s="85">
        <f aca="true" t="shared" si="14" ref="J148:J211">IF(I148="Less(-)",-1,1)</f>
        <v>1</v>
      </c>
      <c r="K148" s="86" t="s">
        <v>65</v>
      </c>
      <c r="L148" s="86" t="s">
        <v>7</v>
      </c>
      <c r="M148" s="87"/>
      <c r="N148" s="83"/>
      <c r="O148" s="83"/>
      <c r="P148" s="88"/>
      <c r="Q148" s="83"/>
      <c r="R148" s="83"/>
      <c r="S148" s="88"/>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90">
        <f aca="true" t="shared" si="15" ref="BA148:BA211">total_amount_ba($B$2,$D$2,D148,F148,J148,K148,M148)</f>
        <v>134660.08446825203</v>
      </c>
      <c r="BB148" s="91">
        <f aca="true" t="shared" si="16" ref="BB148:BB211">BA148+SUM(N148:AZ148)</f>
        <v>134660.08446825203</v>
      </c>
      <c r="BC148" s="92" t="str">
        <f aca="true" t="shared" si="17" ref="BC148:BC211">SpellNumber(L148,BB148)</f>
        <v>INR  One Lakh Thirty Four Thousand Six Hundred &amp; Sixty  and Paise Eight Only</v>
      </c>
      <c r="BE148" s="100">
        <v>50.63</v>
      </c>
      <c r="BF148" s="82">
        <v>38</v>
      </c>
      <c r="BG148" s="115">
        <f t="shared" si="12"/>
        <v>42.985600000000005</v>
      </c>
      <c r="BI148" s="115">
        <f t="shared" si="13"/>
        <v>57.27265600000001</v>
      </c>
      <c r="IE148" s="22"/>
      <c r="IF148" s="22"/>
      <c r="IG148" s="22"/>
      <c r="IH148" s="22"/>
      <c r="II148" s="22"/>
    </row>
    <row r="149" spans="1:243" s="21" customFormat="1" ht="161.25" customHeight="1">
      <c r="A149" s="34">
        <v>137</v>
      </c>
      <c r="B149" s="102" t="s">
        <v>531</v>
      </c>
      <c r="C149" s="103" t="s">
        <v>169</v>
      </c>
      <c r="D149" s="96">
        <v>576.4937500000001</v>
      </c>
      <c r="E149" s="99" t="s">
        <v>346</v>
      </c>
      <c r="F149" s="100">
        <v>58.075808000000016</v>
      </c>
      <c r="G149" s="83"/>
      <c r="H149" s="83"/>
      <c r="I149" s="84" t="s">
        <v>40</v>
      </c>
      <c r="J149" s="85">
        <f t="shared" si="14"/>
        <v>1</v>
      </c>
      <c r="K149" s="86" t="s">
        <v>65</v>
      </c>
      <c r="L149" s="86" t="s">
        <v>7</v>
      </c>
      <c r="M149" s="87"/>
      <c r="N149" s="83"/>
      <c r="O149" s="83"/>
      <c r="P149" s="88"/>
      <c r="Q149" s="83"/>
      <c r="R149" s="83"/>
      <c r="S149" s="88"/>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90">
        <f t="shared" si="15"/>
        <v>33480.34033820002</v>
      </c>
      <c r="BB149" s="91">
        <f t="shared" si="16"/>
        <v>33480.34033820002</v>
      </c>
      <c r="BC149" s="92" t="str">
        <f t="shared" si="17"/>
        <v>INR  Thirty Three Thousand Four Hundred &amp; Eighty  and Paise Thirty Four Only</v>
      </c>
      <c r="BE149" s="100">
        <v>51.34</v>
      </c>
      <c r="BF149" s="82">
        <v>38</v>
      </c>
      <c r="BG149" s="115">
        <f t="shared" si="12"/>
        <v>42.985600000000005</v>
      </c>
      <c r="BI149" s="115">
        <f t="shared" si="13"/>
        <v>58.075808000000016</v>
      </c>
      <c r="IE149" s="22"/>
      <c r="IF149" s="22"/>
      <c r="IG149" s="22"/>
      <c r="IH149" s="22"/>
      <c r="II149" s="22"/>
    </row>
    <row r="150" spans="1:243" s="21" customFormat="1" ht="142.5" customHeight="1">
      <c r="A150" s="34">
        <v>138</v>
      </c>
      <c r="B150" s="102" t="s">
        <v>532</v>
      </c>
      <c r="C150" s="103" t="s">
        <v>170</v>
      </c>
      <c r="D150" s="96">
        <v>2485.21075</v>
      </c>
      <c r="E150" s="99" t="s">
        <v>346</v>
      </c>
      <c r="F150" s="100">
        <v>70.13440000000001</v>
      </c>
      <c r="G150" s="83"/>
      <c r="H150" s="83"/>
      <c r="I150" s="84" t="s">
        <v>40</v>
      </c>
      <c r="J150" s="85">
        <f t="shared" si="14"/>
        <v>1</v>
      </c>
      <c r="K150" s="86" t="s">
        <v>65</v>
      </c>
      <c r="L150" s="86" t="s">
        <v>7</v>
      </c>
      <c r="M150" s="87"/>
      <c r="N150" s="83"/>
      <c r="O150" s="83"/>
      <c r="P150" s="88"/>
      <c r="Q150" s="83"/>
      <c r="R150" s="83"/>
      <c r="S150" s="88"/>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90">
        <f t="shared" si="15"/>
        <v>174298.76482480005</v>
      </c>
      <c r="BB150" s="91">
        <f t="shared" si="16"/>
        <v>174298.76482480005</v>
      </c>
      <c r="BC150" s="92" t="str">
        <f t="shared" si="17"/>
        <v>INR  One Lakh Seventy Four Thousand Two Hundred &amp; Ninety Eight  and Paise Seventy Six Only</v>
      </c>
      <c r="BE150" s="100">
        <v>62</v>
      </c>
      <c r="BF150" s="82">
        <v>38</v>
      </c>
      <c r="BG150" s="115">
        <f t="shared" si="12"/>
        <v>42.985600000000005</v>
      </c>
      <c r="BI150" s="115">
        <f t="shared" si="13"/>
        <v>70.13440000000001</v>
      </c>
      <c r="IE150" s="22"/>
      <c r="IF150" s="22"/>
      <c r="IG150" s="22"/>
      <c r="IH150" s="22"/>
      <c r="II150" s="22"/>
    </row>
    <row r="151" spans="1:243" s="21" customFormat="1" ht="141" customHeight="1">
      <c r="A151" s="34">
        <v>139</v>
      </c>
      <c r="B151" s="102" t="s">
        <v>533</v>
      </c>
      <c r="C151" s="103" t="s">
        <v>171</v>
      </c>
      <c r="D151" s="96">
        <v>2351.21075</v>
      </c>
      <c r="E151" s="99" t="s">
        <v>346</v>
      </c>
      <c r="F151" s="100">
        <v>70.13440000000001</v>
      </c>
      <c r="G151" s="83"/>
      <c r="H151" s="83"/>
      <c r="I151" s="84" t="s">
        <v>40</v>
      </c>
      <c r="J151" s="85">
        <f t="shared" si="14"/>
        <v>1</v>
      </c>
      <c r="K151" s="86" t="s">
        <v>65</v>
      </c>
      <c r="L151" s="86" t="s">
        <v>7</v>
      </c>
      <c r="M151" s="87"/>
      <c r="N151" s="83"/>
      <c r="O151" s="83"/>
      <c r="P151" s="88"/>
      <c r="Q151" s="83"/>
      <c r="R151" s="83"/>
      <c r="S151" s="88"/>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90">
        <f t="shared" si="15"/>
        <v>164900.75522480006</v>
      </c>
      <c r="BB151" s="91">
        <f t="shared" si="16"/>
        <v>164900.75522480006</v>
      </c>
      <c r="BC151" s="92" t="str">
        <f t="shared" si="17"/>
        <v>INR  One Lakh Sixty Four Thousand Nine Hundred    and Paise Seventy Six Only</v>
      </c>
      <c r="BE151" s="100">
        <v>62</v>
      </c>
      <c r="BF151" s="82">
        <v>38</v>
      </c>
      <c r="BG151" s="115">
        <f t="shared" si="12"/>
        <v>42.985600000000005</v>
      </c>
      <c r="BI151" s="115">
        <f t="shared" si="13"/>
        <v>70.13440000000001</v>
      </c>
      <c r="IE151" s="22"/>
      <c r="IF151" s="22"/>
      <c r="IG151" s="22"/>
      <c r="IH151" s="22"/>
      <c r="II151" s="22"/>
    </row>
    <row r="152" spans="1:243" s="21" customFormat="1" ht="139.5" customHeight="1">
      <c r="A152" s="34">
        <v>140</v>
      </c>
      <c r="B152" s="102" t="s">
        <v>534</v>
      </c>
      <c r="C152" s="103" t="s">
        <v>172</v>
      </c>
      <c r="D152" s="96">
        <v>2351.21075</v>
      </c>
      <c r="E152" s="99" t="s">
        <v>346</v>
      </c>
      <c r="F152" s="100">
        <v>70.13440000000001</v>
      </c>
      <c r="G152" s="83"/>
      <c r="H152" s="83"/>
      <c r="I152" s="84" t="s">
        <v>40</v>
      </c>
      <c r="J152" s="85">
        <f>IF(I152="Less(-)",-1,1)</f>
        <v>1</v>
      </c>
      <c r="K152" s="86" t="s">
        <v>65</v>
      </c>
      <c r="L152" s="86" t="s">
        <v>7</v>
      </c>
      <c r="M152" s="87"/>
      <c r="N152" s="83"/>
      <c r="O152" s="83"/>
      <c r="P152" s="88"/>
      <c r="Q152" s="83"/>
      <c r="R152" s="83"/>
      <c r="S152" s="88"/>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90">
        <f>total_amount_ba($B$2,$D$2,D152,F152,J152,K152,M152)</f>
        <v>164900.75522480006</v>
      </c>
      <c r="BB152" s="91">
        <f>BA152+SUM(N152:AZ152)</f>
        <v>164900.75522480006</v>
      </c>
      <c r="BC152" s="92" t="str">
        <f>SpellNumber(L152,BB152)</f>
        <v>INR  One Lakh Sixty Four Thousand Nine Hundred    and Paise Seventy Six Only</v>
      </c>
      <c r="BE152" s="100">
        <v>62</v>
      </c>
      <c r="BF152" s="82">
        <v>75</v>
      </c>
      <c r="BG152" s="115">
        <f t="shared" si="12"/>
        <v>84.84000000000002</v>
      </c>
      <c r="BI152" s="115">
        <f t="shared" si="13"/>
        <v>70.13440000000001</v>
      </c>
      <c r="IE152" s="22"/>
      <c r="IF152" s="22"/>
      <c r="IG152" s="22"/>
      <c r="IH152" s="22"/>
      <c r="II152" s="22"/>
    </row>
    <row r="153" spans="1:243" s="21" customFormat="1" ht="139.5" customHeight="1">
      <c r="A153" s="34">
        <v>141</v>
      </c>
      <c r="B153" s="102" t="s">
        <v>535</v>
      </c>
      <c r="C153" s="103" t="s">
        <v>173</v>
      </c>
      <c r="D153" s="96">
        <v>2351.21075</v>
      </c>
      <c r="E153" s="99" t="s">
        <v>346</v>
      </c>
      <c r="F153" s="100">
        <v>70.13440000000001</v>
      </c>
      <c r="G153" s="83"/>
      <c r="H153" s="83"/>
      <c r="I153" s="84" t="s">
        <v>40</v>
      </c>
      <c r="J153" s="85">
        <f t="shared" si="14"/>
        <v>1</v>
      </c>
      <c r="K153" s="86" t="s">
        <v>65</v>
      </c>
      <c r="L153" s="86" t="s">
        <v>7</v>
      </c>
      <c r="M153" s="87"/>
      <c r="N153" s="83"/>
      <c r="O153" s="83"/>
      <c r="P153" s="88"/>
      <c r="Q153" s="83"/>
      <c r="R153" s="83"/>
      <c r="S153" s="88"/>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90">
        <f t="shared" si="15"/>
        <v>164900.75522480006</v>
      </c>
      <c r="BB153" s="91">
        <f t="shared" si="16"/>
        <v>164900.75522480006</v>
      </c>
      <c r="BC153" s="92" t="str">
        <f t="shared" si="17"/>
        <v>INR  One Lakh Sixty Four Thousand Nine Hundred    and Paise Seventy Six Only</v>
      </c>
      <c r="BE153" s="100">
        <v>62</v>
      </c>
      <c r="BF153" s="82">
        <v>75</v>
      </c>
      <c r="BG153" s="115">
        <f t="shared" si="12"/>
        <v>84.84000000000002</v>
      </c>
      <c r="BI153" s="115">
        <f t="shared" si="13"/>
        <v>70.13440000000001</v>
      </c>
      <c r="IE153" s="22"/>
      <c r="IF153" s="22"/>
      <c r="IG153" s="22"/>
      <c r="IH153" s="22"/>
      <c r="II153" s="22"/>
    </row>
    <row r="154" spans="1:243" s="21" customFormat="1" ht="141" customHeight="1">
      <c r="A154" s="34">
        <v>142</v>
      </c>
      <c r="B154" s="102" t="s">
        <v>536</v>
      </c>
      <c r="C154" s="103" t="s">
        <v>174</v>
      </c>
      <c r="D154" s="96">
        <v>576.4937500000001</v>
      </c>
      <c r="E154" s="99" t="s">
        <v>346</v>
      </c>
      <c r="F154" s="100">
        <v>70.13440000000001</v>
      </c>
      <c r="G154" s="83"/>
      <c r="H154" s="83"/>
      <c r="I154" s="84" t="s">
        <v>40</v>
      </c>
      <c r="J154" s="85">
        <f t="shared" si="14"/>
        <v>1</v>
      </c>
      <c r="K154" s="86" t="s">
        <v>65</v>
      </c>
      <c r="L154" s="86" t="s">
        <v>7</v>
      </c>
      <c r="M154" s="87"/>
      <c r="N154" s="83"/>
      <c r="O154" s="83"/>
      <c r="P154" s="88"/>
      <c r="Q154" s="83"/>
      <c r="R154" s="83"/>
      <c r="S154" s="88"/>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90">
        <f t="shared" si="15"/>
        <v>40432.04326000001</v>
      </c>
      <c r="BB154" s="91">
        <f t="shared" si="16"/>
        <v>40432.04326000001</v>
      </c>
      <c r="BC154" s="92" t="str">
        <f t="shared" si="17"/>
        <v>INR  Forty Thousand Four Hundred &amp; Thirty Two  and Paise Four Only</v>
      </c>
      <c r="BE154" s="100">
        <v>62</v>
      </c>
      <c r="BF154" s="82">
        <v>75</v>
      </c>
      <c r="BG154" s="115">
        <f t="shared" si="12"/>
        <v>84.84000000000002</v>
      </c>
      <c r="BI154" s="115">
        <f t="shared" si="13"/>
        <v>70.13440000000001</v>
      </c>
      <c r="IE154" s="22"/>
      <c r="IF154" s="22"/>
      <c r="IG154" s="22"/>
      <c r="IH154" s="22"/>
      <c r="II154" s="22"/>
    </row>
    <row r="155" spans="1:243" s="21" customFormat="1" ht="157.5" customHeight="1">
      <c r="A155" s="34">
        <v>143</v>
      </c>
      <c r="B155" s="102" t="s">
        <v>537</v>
      </c>
      <c r="C155" s="103" t="s">
        <v>175</v>
      </c>
      <c r="D155" s="96">
        <v>8103.0599999999995</v>
      </c>
      <c r="E155" s="99" t="s">
        <v>346</v>
      </c>
      <c r="F155" s="100">
        <v>51.017120000000006</v>
      </c>
      <c r="G155" s="83"/>
      <c r="H155" s="83"/>
      <c r="I155" s="84" t="s">
        <v>40</v>
      </c>
      <c r="J155" s="85">
        <f t="shared" si="14"/>
        <v>1</v>
      </c>
      <c r="K155" s="86" t="s">
        <v>65</v>
      </c>
      <c r="L155" s="86" t="s">
        <v>7</v>
      </c>
      <c r="M155" s="87"/>
      <c r="N155" s="83"/>
      <c r="O155" s="83"/>
      <c r="P155" s="88"/>
      <c r="Q155" s="83"/>
      <c r="R155" s="83"/>
      <c r="S155" s="88"/>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90">
        <f t="shared" si="15"/>
        <v>413394.7843872</v>
      </c>
      <c r="BB155" s="91">
        <f t="shared" si="16"/>
        <v>413394.7843872</v>
      </c>
      <c r="BC155" s="92" t="str">
        <f t="shared" si="17"/>
        <v>INR  Four Lakh Thirteen Thousand Three Hundred &amp; Ninety Four  and Paise Seventy Eight Only</v>
      </c>
      <c r="BE155" s="100">
        <v>45.1</v>
      </c>
      <c r="BF155" s="82">
        <v>75</v>
      </c>
      <c r="BG155" s="115">
        <f t="shared" si="12"/>
        <v>84.84000000000002</v>
      </c>
      <c r="BI155" s="115">
        <f t="shared" si="13"/>
        <v>51.017120000000006</v>
      </c>
      <c r="IE155" s="22"/>
      <c r="IF155" s="22"/>
      <c r="IG155" s="22"/>
      <c r="IH155" s="22"/>
      <c r="II155" s="22"/>
    </row>
    <row r="156" spans="1:243" s="21" customFormat="1" ht="162.75" customHeight="1">
      <c r="A156" s="34">
        <v>144</v>
      </c>
      <c r="B156" s="102" t="s">
        <v>538</v>
      </c>
      <c r="C156" s="103" t="s">
        <v>176</v>
      </c>
      <c r="D156" s="96">
        <v>1309.9279999999999</v>
      </c>
      <c r="E156" s="99" t="s">
        <v>346</v>
      </c>
      <c r="F156" s="100">
        <v>51.82027200000001</v>
      </c>
      <c r="G156" s="83"/>
      <c r="H156" s="83"/>
      <c r="I156" s="84" t="s">
        <v>40</v>
      </c>
      <c r="J156" s="85">
        <f t="shared" si="14"/>
        <v>1</v>
      </c>
      <c r="K156" s="86" t="s">
        <v>65</v>
      </c>
      <c r="L156" s="86" t="s">
        <v>7</v>
      </c>
      <c r="M156" s="87"/>
      <c r="N156" s="83"/>
      <c r="O156" s="83"/>
      <c r="P156" s="88"/>
      <c r="Q156" s="83"/>
      <c r="R156" s="83"/>
      <c r="S156" s="88"/>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90">
        <f t="shared" si="15"/>
        <v>67880.82526041601</v>
      </c>
      <c r="BB156" s="91">
        <f t="shared" si="16"/>
        <v>67880.82526041601</v>
      </c>
      <c r="BC156" s="92" t="str">
        <f t="shared" si="17"/>
        <v>INR  Sixty Seven Thousand Eight Hundred &amp; Eighty  and Paise Eighty Three Only</v>
      </c>
      <c r="BE156" s="100">
        <v>45.81</v>
      </c>
      <c r="BF156" s="82">
        <v>2199</v>
      </c>
      <c r="BG156" s="115">
        <f t="shared" si="12"/>
        <v>2487.5088</v>
      </c>
      <c r="BI156" s="115">
        <f t="shared" si="13"/>
        <v>51.82027200000001</v>
      </c>
      <c r="IE156" s="22"/>
      <c r="IF156" s="22"/>
      <c r="IG156" s="22"/>
      <c r="IH156" s="22"/>
      <c r="II156" s="22"/>
    </row>
    <row r="157" spans="1:243" s="21" customFormat="1" ht="159.75" customHeight="1">
      <c r="A157" s="34">
        <v>145</v>
      </c>
      <c r="B157" s="102" t="s">
        <v>539</v>
      </c>
      <c r="C157" s="103" t="s">
        <v>177</v>
      </c>
      <c r="D157" s="96">
        <v>1309.9279999999999</v>
      </c>
      <c r="E157" s="99" t="s">
        <v>346</v>
      </c>
      <c r="F157" s="100">
        <v>52.62342400000001</v>
      </c>
      <c r="G157" s="83"/>
      <c r="H157" s="83"/>
      <c r="I157" s="84" t="s">
        <v>40</v>
      </c>
      <c r="J157" s="85">
        <f>IF(I157="Less(-)",-1,1)</f>
        <v>1</v>
      </c>
      <c r="K157" s="86" t="s">
        <v>65</v>
      </c>
      <c r="L157" s="86" t="s">
        <v>7</v>
      </c>
      <c r="M157" s="87"/>
      <c r="N157" s="83"/>
      <c r="O157" s="83"/>
      <c r="P157" s="88"/>
      <c r="Q157" s="83"/>
      <c r="R157" s="83"/>
      <c r="S157" s="88"/>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90">
        <f>total_amount_ba($B$2,$D$2,D157,F157,J157,K157,M157)</f>
        <v>68932.896553472</v>
      </c>
      <c r="BB157" s="91">
        <f>BA157+SUM(N157:AZ157)</f>
        <v>68932.896553472</v>
      </c>
      <c r="BC157" s="92" t="str">
        <f>SpellNumber(L157,BB157)</f>
        <v>INR  Sixty Eight Thousand Nine Hundred &amp; Thirty Two  and Paise Ninety Only</v>
      </c>
      <c r="BE157" s="100">
        <v>46.52</v>
      </c>
      <c r="BF157" s="82">
        <v>2225.388</v>
      </c>
      <c r="BG157" s="115">
        <f t="shared" si="12"/>
        <v>2517.3589056</v>
      </c>
      <c r="BI157" s="115">
        <f t="shared" si="13"/>
        <v>52.62342400000001</v>
      </c>
      <c r="IE157" s="22"/>
      <c r="IF157" s="22"/>
      <c r="IG157" s="22"/>
      <c r="IH157" s="22"/>
      <c r="II157" s="22"/>
    </row>
    <row r="158" spans="1:243" s="21" customFormat="1" ht="160.5" customHeight="1">
      <c r="A158" s="34">
        <v>146</v>
      </c>
      <c r="B158" s="102" t="s">
        <v>540</v>
      </c>
      <c r="C158" s="103" t="s">
        <v>178</v>
      </c>
      <c r="D158" s="96">
        <v>1309.9279999999999</v>
      </c>
      <c r="E158" s="99" t="s">
        <v>346</v>
      </c>
      <c r="F158" s="100">
        <v>53.42657600000001</v>
      </c>
      <c r="G158" s="83"/>
      <c r="H158" s="83"/>
      <c r="I158" s="84" t="s">
        <v>40</v>
      </c>
      <c r="J158" s="85">
        <f t="shared" si="14"/>
        <v>1</v>
      </c>
      <c r="K158" s="86" t="s">
        <v>65</v>
      </c>
      <c r="L158" s="86" t="s">
        <v>7</v>
      </c>
      <c r="M158" s="87"/>
      <c r="N158" s="83"/>
      <c r="O158" s="83"/>
      <c r="P158" s="88"/>
      <c r="Q158" s="83"/>
      <c r="R158" s="83"/>
      <c r="S158" s="88"/>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90">
        <f t="shared" si="15"/>
        <v>69984.96784652802</v>
      </c>
      <c r="BB158" s="91">
        <f t="shared" si="16"/>
        <v>69984.96784652802</v>
      </c>
      <c r="BC158" s="92" t="str">
        <f t="shared" si="17"/>
        <v>INR  Sixty Nine Thousand Nine Hundred &amp; Eighty Four  and Paise Ninety Seven Only</v>
      </c>
      <c r="BE158" s="100">
        <v>47.230000000000004</v>
      </c>
      <c r="BF158" s="82">
        <v>2252.092656</v>
      </c>
      <c r="BG158" s="115">
        <f t="shared" si="12"/>
        <v>2547.5672124672</v>
      </c>
      <c r="BI158" s="115">
        <f t="shared" si="13"/>
        <v>53.42657600000001</v>
      </c>
      <c r="IE158" s="22"/>
      <c r="IF158" s="22"/>
      <c r="IG158" s="22"/>
      <c r="IH158" s="22"/>
      <c r="II158" s="22"/>
    </row>
    <row r="159" spans="1:243" s="21" customFormat="1" ht="158.25" customHeight="1">
      <c r="A159" s="34">
        <v>147</v>
      </c>
      <c r="B159" s="102" t="s">
        <v>541</v>
      </c>
      <c r="C159" s="103" t="s">
        <v>179</v>
      </c>
      <c r="D159" s="96">
        <v>635.8141625000001</v>
      </c>
      <c r="E159" s="99" t="s">
        <v>346</v>
      </c>
      <c r="F159" s="100">
        <v>54.229728000000016</v>
      </c>
      <c r="G159" s="83"/>
      <c r="H159" s="83"/>
      <c r="I159" s="84" t="s">
        <v>40</v>
      </c>
      <c r="J159" s="85">
        <f t="shared" si="14"/>
        <v>1</v>
      </c>
      <c r="K159" s="86" t="s">
        <v>65</v>
      </c>
      <c r="L159" s="86" t="s">
        <v>7</v>
      </c>
      <c r="M159" s="87"/>
      <c r="N159" s="83"/>
      <c r="O159" s="83"/>
      <c r="P159" s="88"/>
      <c r="Q159" s="83"/>
      <c r="R159" s="83"/>
      <c r="S159" s="88"/>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90">
        <f t="shared" si="15"/>
        <v>34480.02909092281</v>
      </c>
      <c r="BB159" s="91">
        <f t="shared" si="16"/>
        <v>34480.02909092281</v>
      </c>
      <c r="BC159" s="92" t="str">
        <f t="shared" si="17"/>
        <v>INR  Thirty Four Thousand Four Hundred &amp; Eighty  and Paise Three Only</v>
      </c>
      <c r="BE159" s="100">
        <v>47.940000000000005</v>
      </c>
      <c r="BF159" s="82">
        <v>2279.1177678719996</v>
      </c>
      <c r="BG159" s="115">
        <f t="shared" si="12"/>
        <v>2578.1380190168065</v>
      </c>
      <c r="BI159" s="115">
        <f t="shared" si="13"/>
        <v>54.229728000000016</v>
      </c>
      <c r="IE159" s="22"/>
      <c r="IF159" s="22"/>
      <c r="IG159" s="22"/>
      <c r="IH159" s="22"/>
      <c r="II159" s="22"/>
    </row>
    <row r="160" spans="1:243" s="21" customFormat="1" ht="177" customHeight="1">
      <c r="A160" s="34">
        <v>148</v>
      </c>
      <c r="B160" s="102" t="s">
        <v>542</v>
      </c>
      <c r="C160" s="103" t="s">
        <v>180</v>
      </c>
      <c r="D160" s="96">
        <v>8103.0599999999995</v>
      </c>
      <c r="E160" s="99" t="s">
        <v>346</v>
      </c>
      <c r="F160" s="100">
        <v>95.02080000000001</v>
      </c>
      <c r="G160" s="83"/>
      <c r="H160" s="83"/>
      <c r="I160" s="84" t="s">
        <v>40</v>
      </c>
      <c r="J160" s="85">
        <f t="shared" si="14"/>
        <v>1</v>
      </c>
      <c r="K160" s="86" t="s">
        <v>65</v>
      </c>
      <c r="L160" s="86" t="s">
        <v>7</v>
      </c>
      <c r="M160" s="87"/>
      <c r="N160" s="83"/>
      <c r="O160" s="83"/>
      <c r="P160" s="88"/>
      <c r="Q160" s="83"/>
      <c r="R160" s="83"/>
      <c r="S160" s="88"/>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90">
        <f t="shared" si="15"/>
        <v>769959.2436480001</v>
      </c>
      <c r="BB160" s="91">
        <f t="shared" si="16"/>
        <v>769959.2436480001</v>
      </c>
      <c r="BC160" s="92" t="str">
        <f t="shared" si="17"/>
        <v>INR  Seven Lakh Sixty Nine Thousand Nine Hundred &amp; Fifty Nine  and Paise Twenty Four Only</v>
      </c>
      <c r="BE160" s="100">
        <v>84</v>
      </c>
      <c r="BF160" s="104">
        <v>218</v>
      </c>
      <c r="BG160" s="115">
        <f t="shared" si="12"/>
        <v>246.60160000000002</v>
      </c>
      <c r="BI160" s="115">
        <f t="shared" si="13"/>
        <v>95.02080000000001</v>
      </c>
      <c r="IE160" s="22"/>
      <c r="IF160" s="22"/>
      <c r="IG160" s="22"/>
      <c r="IH160" s="22"/>
      <c r="II160" s="22"/>
    </row>
    <row r="161" spans="1:243" s="21" customFormat="1" ht="170.25" customHeight="1">
      <c r="A161" s="34">
        <v>149</v>
      </c>
      <c r="B161" s="102" t="s">
        <v>543</v>
      </c>
      <c r="C161" s="103" t="s">
        <v>202</v>
      </c>
      <c r="D161" s="96">
        <v>1309.9279999999999</v>
      </c>
      <c r="E161" s="99" t="s">
        <v>346</v>
      </c>
      <c r="F161" s="100">
        <v>95.823952</v>
      </c>
      <c r="G161" s="83"/>
      <c r="H161" s="83"/>
      <c r="I161" s="84" t="s">
        <v>40</v>
      </c>
      <c r="J161" s="85">
        <f t="shared" si="14"/>
        <v>1</v>
      </c>
      <c r="K161" s="86" t="s">
        <v>65</v>
      </c>
      <c r="L161" s="86" t="s">
        <v>7</v>
      </c>
      <c r="M161" s="87"/>
      <c r="N161" s="83"/>
      <c r="O161" s="83"/>
      <c r="P161" s="88"/>
      <c r="Q161" s="83"/>
      <c r="R161" s="83"/>
      <c r="S161" s="88"/>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90">
        <f t="shared" si="15"/>
        <v>125522.477795456</v>
      </c>
      <c r="BB161" s="91">
        <f t="shared" si="16"/>
        <v>125522.477795456</v>
      </c>
      <c r="BC161" s="92" t="str">
        <f t="shared" si="17"/>
        <v>INR  One Lakh Twenty Five Thousand Five Hundred &amp; Twenty Two  and Paise Forty Eight Only</v>
      </c>
      <c r="BE161" s="100">
        <v>84.71</v>
      </c>
      <c r="BF161" s="104">
        <v>195</v>
      </c>
      <c r="BG161" s="115">
        <f t="shared" si="12"/>
        <v>220.58400000000003</v>
      </c>
      <c r="BI161" s="115">
        <f t="shared" si="13"/>
        <v>95.823952</v>
      </c>
      <c r="IE161" s="22"/>
      <c r="IF161" s="22"/>
      <c r="IG161" s="22"/>
      <c r="IH161" s="22"/>
      <c r="II161" s="22"/>
    </row>
    <row r="162" spans="1:243" s="21" customFormat="1" ht="171" customHeight="1">
      <c r="A162" s="34">
        <v>150</v>
      </c>
      <c r="B162" s="102" t="s">
        <v>544</v>
      </c>
      <c r="C162" s="103" t="s">
        <v>203</v>
      </c>
      <c r="D162" s="96">
        <v>1309.9279999999999</v>
      </c>
      <c r="E162" s="99" t="s">
        <v>346</v>
      </c>
      <c r="F162" s="100">
        <v>96.627104</v>
      </c>
      <c r="G162" s="83"/>
      <c r="H162" s="83"/>
      <c r="I162" s="84" t="s">
        <v>40</v>
      </c>
      <c r="J162" s="85">
        <f t="shared" si="14"/>
        <v>1</v>
      </c>
      <c r="K162" s="86" t="s">
        <v>65</v>
      </c>
      <c r="L162" s="86" t="s">
        <v>7</v>
      </c>
      <c r="M162" s="87"/>
      <c r="N162" s="83"/>
      <c r="O162" s="83"/>
      <c r="P162" s="88"/>
      <c r="Q162" s="83"/>
      <c r="R162" s="83"/>
      <c r="S162" s="88"/>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90">
        <f t="shared" si="15"/>
        <v>126574.549088512</v>
      </c>
      <c r="BB162" s="91">
        <f t="shared" si="16"/>
        <v>126574.549088512</v>
      </c>
      <c r="BC162" s="92" t="str">
        <f t="shared" si="17"/>
        <v>INR  One Lakh Twenty Six Thousand Five Hundred &amp; Seventy Four  and Paise Fifty Five Only</v>
      </c>
      <c r="BE162" s="100">
        <v>85.41999999999999</v>
      </c>
      <c r="BF162" s="104">
        <v>311</v>
      </c>
      <c r="BG162" s="115">
        <f t="shared" si="12"/>
        <v>351.80320000000006</v>
      </c>
      <c r="BI162" s="115">
        <f t="shared" si="13"/>
        <v>96.627104</v>
      </c>
      <c r="IE162" s="22"/>
      <c r="IF162" s="22"/>
      <c r="IG162" s="22"/>
      <c r="IH162" s="22"/>
      <c r="II162" s="22"/>
    </row>
    <row r="163" spans="1:243" s="21" customFormat="1" ht="175.5" customHeight="1">
      <c r="A163" s="34">
        <v>151</v>
      </c>
      <c r="B163" s="102" t="s">
        <v>545</v>
      </c>
      <c r="C163" s="103" t="s">
        <v>204</v>
      </c>
      <c r="D163" s="96">
        <v>1309.9279999999999</v>
      </c>
      <c r="E163" s="99" t="s">
        <v>346</v>
      </c>
      <c r="F163" s="100">
        <v>97.430256</v>
      </c>
      <c r="G163" s="83"/>
      <c r="H163" s="83"/>
      <c r="I163" s="84" t="s">
        <v>40</v>
      </c>
      <c r="J163" s="85">
        <f t="shared" si="14"/>
        <v>1</v>
      </c>
      <c r="K163" s="86" t="s">
        <v>65</v>
      </c>
      <c r="L163" s="86" t="s">
        <v>7</v>
      </c>
      <c r="M163" s="87"/>
      <c r="N163" s="83"/>
      <c r="O163" s="83"/>
      <c r="P163" s="88"/>
      <c r="Q163" s="83"/>
      <c r="R163" s="83"/>
      <c r="S163" s="88"/>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90">
        <f t="shared" si="15"/>
        <v>127626.62038156799</v>
      </c>
      <c r="BB163" s="91">
        <f t="shared" si="16"/>
        <v>127626.62038156799</v>
      </c>
      <c r="BC163" s="92" t="str">
        <f t="shared" si="17"/>
        <v>INR  One Lakh Twenty Seven Thousand Six Hundred &amp; Twenty Six  and Paise Sixty Two Only</v>
      </c>
      <c r="BE163" s="100">
        <v>86.12999999999998</v>
      </c>
      <c r="BF163" s="104">
        <v>270</v>
      </c>
      <c r="BG163" s="115">
        <f t="shared" si="12"/>
        <v>305.42400000000004</v>
      </c>
      <c r="BI163" s="115">
        <f t="shared" si="13"/>
        <v>97.430256</v>
      </c>
      <c r="IE163" s="22"/>
      <c r="IF163" s="22"/>
      <c r="IG163" s="22"/>
      <c r="IH163" s="22"/>
      <c r="II163" s="22"/>
    </row>
    <row r="164" spans="1:243" s="21" customFormat="1" ht="175.5" customHeight="1">
      <c r="A164" s="34">
        <v>152</v>
      </c>
      <c r="B164" s="102" t="s">
        <v>546</v>
      </c>
      <c r="C164" s="103" t="s">
        <v>205</v>
      </c>
      <c r="D164" s="96">
        <v>622.91825</v>
      </c>
      <c r="E164" s="99" t="s">
        <v>346</v>
      </c>
      <c r="F164" s="100">
        <v>98.23340799999997</v>
      </c>
      <c r="G164" s="83"/>
      <c r="H164" s="83"/>
      <c r="I164" s="84" t="s">
        <v>40</v>
      </c>
      <c r="J164" s="85">
        <f>IF(I164="Less(-)",-1,1)</f>
        <v>1</v>
      </c>
      <c r="K164" s="86" t="s">
        <v>65</v>
      </c>
      <c r="L164" s="86" t="s">
        <v>7</v>
      </c>
      <c r="M164" s="87"/>
      <c r="N164" s="83"/>
      <c r="O164" s="83"/>
      <c r="P164" s="88"/>
      <c r="Q164" s="83"/>
      <c r="R164" s="83"/>
      <c r="S164" s="88"/>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90">
        <f>total_amount_ba($B$2,$D$2,D164,F164,J164,K164,M164)</f>
        <v>61191.382602895974</v>
      </c>
      <c r="BB164" s="91">
        <f>BA164+SUM(N164:AZ164)</f>
        <v>61191.382602895974</v>
      </c>
      <c r="BC164" s="92" t="str">
        <f>SpellNumber(L164,BB164)</f>
        <v>INR  Sixty One Thousand One Hundred &amp; Ninety One  and Paise Thirty Eight Only</v>
      </c>
      <c r="BE164" s="100">
        <v>86.83999999999997</v>
      </c>
      <c r="BF164" s="104">
        <v>117</v>
      </c>
      <c r="BG164" s="115">
        <f t="shared" si="12"/>
        <v>132.35040000000004</v>
      </c>
      <c r="BI164" s="115">
        <f t="shared" si="13"/>
        <v>98.23340799999997</v>
      </c>
      <c r="IE164" s="22"/>
      <c r="IF164" s="22"/>
      <c r="IG164" s="22"/>
      <c r="IH164" s="22"/>
      <c r="II164" s="22"/>
    </row>
    <row r="165" spans="1:243" s="21" customFormat="1" ht="82.5" customHeight="1">
      <c r="A165" s="34">
        <v>153</v>
      </c>
      <c r="B165" s="102" t="s">
        <v>547</v>
      </c>
      <c r="C165" s="103" t="s">
        <v>206</v>
      </c>
      <c r="D165" s="96">
        <v>3681.344</v>
      </c>
      <c r="E165" s="99" t="s">
        <v>346</v>
      </c>
      <c r="F165" s="100">
        <v>42.985600000000005</v>
      </c>
      <c r="G165" s="83"/>
      <c r="H165" s="83"/>
      <c r="I165" s="84" t="s">
        <v>40</v>
      </c>
      <c r="J165" s="85">
        <f>IF(I165="Less(-)",-1,1)</f>
        <v>1</v>
      </c>
      <c r="K165" s="86" t="s">
        <v>65</v>
      </c>
      <c r="L165" s="86" t="s">
        <v>7</v>
      </c>
      <c r="M165" s="87"/>
      <c r="N165" s="83"/>
      <c r="O165" s="83"/>
      <c r="P165" s="88"/>
      <c r="Q165" s="83"/>
      <c r="R165" s="83"/>
      <c r="S165" s="88"/>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90">
        <f>total_amount_ba($B$2,$D$2,D165,F165,J165,K165,M165)</f>
        <v>158244.78064640003</v>
      </c>
      <c r="BB165" s="91">
        <f>BA165+SUM(N165:AZ165)</f>
        <v>158244.78064640003</v>
      </c>
      <c r="BC165" s="92" t="str">
        <f>SpellNumber(L165,BB165)</f>
        <v>INR  One Lakh Fifty Eight Thousand Two Hundred &amp; Forty Four  and Paise Seventy Eight Only</v>
      </c>
      <c r="BE165" s="100">
        <v>38</v>
      </c>
      <c r="BF165" s="104">
        <v>119</v>
      </c>
      <c r="BG165" s="115">
        <f t="shared" si="12"/>
        <v>134.6128</v>
      </c>
      <c r="BI165" s="115">
        <f t="shared" si="13"/>
        <v>42.985600000000005</v>
      </c>
      <c r="IE165" s="22"/>
      <c r="IF165" s="22"/>
      <c r="IG165" s="22"/>
      <c r="IH165" s="22"/>
      <c r="II165" s="22"/>
    </row>
    <row r="166" spans="1:243" s="21" customFormat="1" ht="76.5" customHeight="1">
      <c r="A166" s="34">
        <v>154</v>
      </c>
      <c r="B166" s="102" t="s">
        <v>548</v>
      </c>
      <c r="C166" s="103" t="s">
        <v>207</v>
      </c>
      <c r="D166" s="96">
        <v>888.518</v>
      </c>
      <c r="E166" s="99" t="s">
        <v>346</v>
      </c>
      <c r="F166" s="100">
        <v>32.80480000000001</v>
      </c>
      <c r="G166" s="83"/>
      <c r="H166" s="83"/>
      <c r="I166" s="84" t="s">
        <v>40</v>
      </c>
      <c r="J166" s="85">
        <f t="shared" si="14"/>
        <v>1</v>
      </c>
      <c r="K166" s="86" t="s">
        <v>65</v>
      </c>
      <c r="L166" s="86" t="s">
        <v>7</v>
      </c>
      <c r="M166" s="87"/>
      <c r="N166" s="83"/>
      <c r="O166" s="83"/>
      <c r="P166" s="88"/>
      <c r="Q166" s="83"/>
      <c r="R166" s="83"/>
      <c r="S166" s="88"/>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90">
        <f t="shared" si="15"/>
        <v>29147.655286400008</v>
      </c>
      <c r="BB166" s="91">
        <f t="shared" si="16"/>
        <v>29147.655286400008</v>
      </c>
      <c r="BC166" s="92" t="str">
        <f t="shared" si="17"/>
        <v>INR  Twenty Nine Thousand One Hundred &amp; Forty Seven  and Paise Sixty Six Only</v>
      </c>
      <c r="BE166" s="100">
        <v>29</v>
      </c>
      <c r="BF166" s="104">
        <v>148</v>
      </c>
      <c r="BG166" s="115">
        <f t="shared" si="12"/>
        <v>167.41760000000002</v>
      </c>
      <c r="BI166" s="115">
        <f t="shared" si="13"/>
        <v>32.80480000000001</v>
      </c>
      <c r="IE166" s="22"/>
      <c r="IF166" s="22"/>
      <c r="IG166" s="22"/>
      <c r="IH166" s="22"/>
      <c r="II166" s="22"/>
    </row>
    <row r="167" spans="1:243" s="21" customFormat="1" ht="136.5" customHeight="1">
      <c r="A167" s="34">
        <v>155</v>
      </c>
      <c r="B167" s="102" t="s">
        <v>549</v>
      </c>
      <c r="C167" s="103" t="s">
        <v>208</v>
      </c>
      <c r="D167" s="96">
        <v>3712.532</v>
      </c>
      <c r="E167" s="99" t="s">
        <v>346</v>
      </c>
      <c r="F167" s="100">
        <v>91.62720000000002</v>
      </c>
      <c r="G167" s="83"/>
      <c r="H167" s="83"/>
      <c r="I167" s="84" t="s">
        <v>40</v>
      </c>
      <c r="J167" s="85">
        <f t="shared" si="14"/>
        <v>1</v>
      </c>
      <c r="K167" s="86" t="s">
        <v>65</v>
      </c>
      <c r="L167" s="86" t="s">
        <v>7</v>
      </c>
      <c r="M167" s="87"/>
      <c r="N167" s="83"/>
      <c r="O167" s="83"/>
      <c r="P167" s="88"/>
      <c r="Q167" s="83"/>
      <c r="R167" s="83"/>
      <c r="S167" s="88"/>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90">
        <f t="shared" si="15"/>
        <v>340168.9120704001</v>
      </c>
      <c r="BB167" s="91">
        <f t="shared" si="16"/>
        <v>340168.9120704001</v>
      </c>
      <c r="BC167" s="92" t="str">
        <f t="shared" si="17"/>
        <v>INR  Three Lakh Forty Thousand One Hundred &amp; Sixty Eight  and Paise Ninety One Only</v>
      </c>
      <c r="BE167" s="100">
        <v>81</v>
      </c>
      <c r="BF167" s="104">
        <v>183</v>
      </c>
      <c r="BG167" s="115">
        <f t="shared" si="12"/>
        <v>207.0096</v>
      </c>
      <c r="BI167" s="115">
        <f t="shared" si="13"/>
        <v>91.62720000000002</v>
      </c>
      <c r="IE167" s="22"/>
      <c r="IF167" s="22"/>
      <c r="IG167" s="22"/>
      <c r="IH167" s="22"/>
      <c r="II167" s="22"/>
    </row>
    <row r="168" spans="1:243" s="21" customFormat="1" ht="120.75" customHeight="1">
      <c r="A168" s="34">
        <v>156</v>
      </c>
      <c r="B168" s="102" t="s">
        <v>550</v>
      </c>
      <c r="C168" s="103" t="s">
        <v>209</v>
      </c>
      <c r="D168" s="96">
        <v>857.33</v>
      </c>
      <c r="E168" s="99" t="s">
        <v>346</v>
      </c>
      <c r="F168" s="100">
        <v>89.3648</v>
      </c>
      <c r="G168" s="83"/>
      <c r="H168" s="83"/>
      <c r="I168" s="84" t="s">
        <v>40</v>
      </c>
      <c r="J168" s="85">
        <f>IF(I168="Less(-)",-1,1)</f>
        <v>1</v>
      </c>
      <c r="K168" s="86" t="s">
        <v>65</v>
      </c>
      <c r="L168" s="86" t="s">
        <v>7</v>
      </c>
      <c r="M168" s="87"/>
      <c r="N168" s="83"/>
      <c r="O168" s="83"/>
      <c r="P168" s="88"/>
      <c r="Q168" s="83"/>
      <c r="R168" s="83"/>
      <c r="S168" s="88"/>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90">
        <f>total_amount_ba($B$2,$D$2,D168,F168,J168,K168,M168)</f>
        <v>76615.123984</v>
      </c>
      <c r="BB168" s="91">
        <f>BA168+SUM(N168:AZ168)</f>
        <v>76615.123984</v>
      </c>
      <c r="BC168" s="92" t="str">
        <f>SpellNumber(L168,BB168)</f>
        <v>INR  Seventy Six Thousand Six Hundred &amp; Fifteen  and Paise Twelve Only</v>
      </c>
      <c r="BE168" s="100">
        <v>79</v>
      </c>
      <c r="BF168" s="104">
        <v>658</v>
      </c>
      <c r="BG168" s="115">
        <f t="shared" si="12"/>
        <v>744.3296</v>
      </c>
      <c r="BI168" s="115">
        <f t="shared" si="13"/>
        <v>89.3648</v>
      </c>
      <c r="IE168" s="22"/>
      <c r="IF168" s="22"/>
      <c r="IG168" s="22"/>
      <c r="IH168" s="22"/>
      <c r="II168" s="22"/>
    </row>
    <row r="169" spans="1:243" s="21" customFormat="1" ht="225" customHeight="1">
      <c r="A169" s="34">
        <v>157</v>
      </c>
      <c r="B169" s="102" t="s">
        <v>551</v>
      </c>
      <c r="C169" s="103" t="s">
        <v>210</v>
      </c>
      <c r="D169" s="96">
        <v>319.2</v>
      </c>
      <c r="E169" s="99" t="s">
        <v>553</v>
      </c>
      <c r="F169" s="100">
        <v>246.60160000000002</v>
      </c>
      <c r="G169" s="83"/>
      <c r="H169" s="83"/>
      <c r="I169" s="84" t="s">
        <v>40</v>
      </c>
      <c r="J169" s="85">
        <f t="shared" si="14"/>
        <v>1</v>
      </c>
      <c r="K169" s="86" t="s">
        <v>65</v>
      </c>
      <c r="L169" s="86" t="s">
        <v>7</v>
      </c>
      <c r="M169" s="87"/>
      <c r="N169" s="83"/>
      <c r="O169" s="83"/>
      <c r="P169" s="88"/>
      <c r="Q169" s="83"/>
      <c r="R169" s="83"/>
      <c r="S169" s="88"/>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90">
        <f t="shared" si="15"/>
        <v>78715.23072</v>
      </c>
      <c r="BB169" s="91">
        <f t="shared" si="16"/>
        <v>78715.23072</v>
      </c>
      <c r="BC169" s="92" t="str">
        <f t="shared" si="17"/>
        <v>INR  Seventy Eight Thousand Seven Hundred &amp; Fifteen  and Paise Twenty Three Only</v>
      </c>
      <c r="BE169" s="100">
        <v>218</v>
      </c>
      <c r="BF169" s="104">
        <v>263</v>
      </c>
      <c r="BG169" s="115">
        <f t="shared" si="12"/>
        <v>297.5056</v>
      </c>
      <c r="BI169" s="115">
        <f t="shared" si="13"/>
        <v>246.60160000000002</v>
      </c>
      <c r="IE169" s="22"/>
      <c r="IF169" s="22"/>
      <c r="IG169" s="22"/>
      <c r="IH169" s="22"/>
      <c r="II169" s="22"/>
    </row>
    <row r="170" spans="1:243" s="21" customFormat="1" ht="234.75" customHeight="1">
      <c r="A170" s="34">
        <v>158</v>
      </c>
      <c r="B170" s="102" t="s">
        <v>552</v>
      </c>
      <c r="C170" s="103" t="s">
        <v>211</v>
      </c>
      <c r="D170" s="96">
        <v>938.4</v>
      </c>
      <c r="E170" s="99" t="s">
        <v>553</v>
      </c>
      <c r="F170" s="100">
        <v>220.58400000000003</v>
      </c>
      <c r="G170" s="83"/>
      <c r="H170" s="83"/>
      <c r="I170" s="84" t="s">
        <v>40</v>
      </c>
      <c r="J170" s="85">
        <f>IF(I170="Less(-)",-1,1)</f>
        <v>1</v>
      </c>
      <c r="K170" s="86" t="s">
        <v>65</v>
      </c>
      <c r="L170" s="86" t="s">
        <v>7</v>
      </c>
      <c r="M170" s="87"/>
      <c r="N170" s="83"/>
      <c r="O170" s="83"/>
      <c r="P170" s="88"/>
      <c r="Q170" s="83"/>
      <c r="R170" s="83"/>
      <c r="S170" s="88"/>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90">
        <f>total_amount_ba($B$2,$D$2,D170,F170,J170,K170,M170)</f>
        <v>206996.02560000002</v>
      </c>
      <c r="BB170" s="91">
        <f>BA170+SUM(N170:AZ170)</f>
        <v>206996.02560000002</v>
      </c>
      <c r="BC170" s="92" t="str">
        <f>SpellNumber(L170,BB170)</f>
        <v>INR  Two Lakh Six Thousand Nine Hundred &amp; Ninety Six  and Paise Three Only</v>
      </c>
      <c r="BE170" s="100">
        <v>195</v>
      </c>
      <c r="BF170" s="105">
        <v>14</v>
      </c>
      <c r="BG170" s="115">
        <f t="shared" si="12"/>
        <v>15.836800000000002</v>
      </c>
      <c r="BI170" s="115">
        <f t="shared" si="13"/>
        <v>220.58400000000003</v>
      </c>
      <c r="IE170" s="22"/>
      <c r="IF170" s="22"/>
      <c r="IG170" s="22"/>
      <c r="IH170" s="22"/>
      <c r="II170" s="22"/>
    </row>
    <row r="171" spans="1:243" s="21" customFormat="1" ht="229.5" customHeight="1">
      <c r="A171" s="34">
        <v>159</v>
      </c>
      <c r="B171" s="102" t="s">
        <v>554</v>
      </c>
      <c r="C171" s="103" t="s">
        <v>212</v>
      </c>
      <c r="D171" s="96">
        <v>758.4</v>
      </c>
      <c r="E171" s="99" t="s">
        <v>553</v>
      </c>
      <c r="F171" s="100">
        <v>132.35040000000004</v>
      </c>
      <c r="G171" s="83"/>
      <c r="H171" s="83"/>
      <c r="I171" s="84" t="s">
        <v>40</v>
      </c>
      <c r="J171" s="85">
        <f t="shared" si="14"/>
        <v>1</v>
      </c>
      <c r="K171" s="86" t="s">
        <v>65</v>
      </c>
      <c r="L171" s="86" t="s">
        <v>7</v>
      </c>
      <c r="M171" s="87"/>
      <c r="N171" s="83"/>
      <c r="O171" s="83"/>
      <c r="P171" s="88"/>
      <c r="Q171" s="83"/>
      <c r="R171" s="83"/>
      <c r="S171" s="88"/>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90">
        <f t="shared" si="15"/>
        <v>100374.54336000003</v>
      </c>
      <c r="BB171" s="91">
        <f t="shared" si="16"/>
        <v>100374.54336000003</v>
      </c>
      <c r="BC171" s="92" t="str">
        <f t="shared" si="17"/>
        <v>INR  One Lakh Three Hundred &amp; Seventy Four  and Paise Fifty Four Only</v>
      </c>
      <c r="BE171" s="100">
        <v>117</v>
      </c>
      <c r="BF171" s="105">
        <v>15</v>
      </c>
      <c r="BG171" s="115">
        <f t="shared" si="12"/>
        <v>16.968</v>
      </c>
      <c r="BI171" s="115">
        <f t="shared" si="13"/>
        <v>132.35040000000004</v>
      </c>
      <c r="IE171" s="22"/>
      <c r="IF171" s="22"/>
      <c r="IG171" s="22"/>
      <c r="IH171" s="22"/>
      <c r="II171" s="22"/>
    </row>
    <row r="172" spans="1:243" s="21" customFormat="1" ht="229.5" customHeight="1">
      <c r="A172" s="34">
        <v>160</v>
      </c>
      <c r="B172" s="102" t="s">
        <v>555</v>
      </c>
      <c r="C172" s="103" t="s">
        <v>213</v>
      </c>
      <c r="D172" s="96">
        <v>969.1999999999999</v>
      </c>
      <c r="E172" s="99" t="s">
        <v>553</v>
      </c>
      <c r="F172" s="100">
        <v>134.6128</v>
      </c>
      <c r="G172" s="83"/>
      <c r="H172" s="83"/>
      <c r="I172" s="84" t="s">
        <v>40</v>
      </c>
      <c r="J172" s="85">
        <f t="shared" si="14"/>
        <v>1</v>
      </c>
      <c r="K172" s="86" t="s">
        <v>65</v>
      </c>
      <c r="L172" s="86" t="s">
        <v>7</v>
      </c>
      <c r="M172" s="87"/>
      <c r="N172" s="83"/>
      <c r="O172" s="83"/>
      <c r="P172" s="88"/>
      <c r="Q172" s="83"/>
      <c r="R172" s="83"/>
      <c r="S172" s="88"/>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90">
        <f t="shared" si="15"/>
        <v>130466.72575999999</v>
      </c>
      <c r="BB172" s="91">
        <f t="shared" si="16"/>
        <v>130466.72575999999</v>
      </c>
      <c r="BC172" s="92" t="str">
        <f t="shared" si="17"/>
        <v>INR  One Lakh Thirty Thousand Four Hundred &amp; Sixty Six  and Paise Seventy Three Only</v>
      </c>
      <c r="BE172" s="100">
        <v>119</v>
      </c>
      <c r="BF172" s="104">
        <v>696</v>
      </c>
      <c r="BG172" s="115">
        <f t="shared" si="12"/>
        <v>787.3152000000001</v>
      </c>
      <c r="BI172" s="115">
        <f t="shared" si="13"/>
        <v>134.6128</v>
      </c>
      <c r="IE172" s="22"/>
      <c r="IF172" s="22"/>
      <c r="IG172" s="22"/>
      <c r="IH172" s="22"/>
      <c r="II172" s="22"/>
    </row>
    <row r="173" spans="1:243" s="21" customFormat="1" ht="233.25" customHeight="1">
      <c r="A173" s="34">
        <v>161</v>
      </c>
      <c r="B173" s="102" t="s">
        <v>556</v>
      </c>
      <c r="C173" s="103" t="s">
        <v>214</v>
      </c>
      <c r="D173" s="96">
        <v>307.2</v>
      </c>
      <c r="E173" s="99" t="s">
        <v>553</v>
      </c>
      <c r="F173" s="100">
        <v>167.41760000000002</v>
      </c>
      <c r="G173" s="83"/>
      <c r="H173" s="83"/>
      <c r="I173" s="84" t="s">
        <v>40</v>
      </c>
      <c r="J173" s="85">
        <f t="shared" si="14"/>
        <v>1</v>
      </c>
      <c r="K173" s="86" t="s">
        <v>65</v>
      </c>
      <c r="L173" s="86" t="s">
        <v>7</v>
      </c>
      <c r="M173" s="87"/>
      <c r="N173" s="83"/>
      <c r="O173" s="83"/>
      <c r="P173" s="88"/>
      <c r="Q173" s="83"/>
      <c r="R173" s="83"/>
      <c r="S173" s="88"/>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90">
        <f t="shared" si="15"/>
        <v>51430.686720000005</v>
      </c>
      <c r="BB173" s="91">
        <f t="shared" si="16"/>
        <v>51430.686720000005</v>
      </c>
      <c r="BC173" s="92" t="str">
        <f t="shared" si="17"/>
        <v>INR  Fifty One Thousand Four Hundred &amp; Thirty  and Paise Sixty Nine Only</v>
      </c>
      <c r="BE173" s="100">
        <v>148</v>
      </c>
      <c r="BF173" s="104">
        <v>941</v>
      </c>
      <c r="BG173" s="115">
        <f t="shared" si="12"/>
        <v>1064.4592</v>
      </c>
      <c r="BI173" s="115">
        <f t="shared" si="13"/>
        <v>167.41760000000002</v>
      </c>
      <c r="IE173" s="22"/>
      <c r="IF173" s="22"/>
      <c r="IG173" s="22"/>
      <c r="IH173" s="22"/>
      <c r="II173" s="22"/>
    </row>
    <row r="174" spans="1:243" s="21" customFormat="1" ht="230.25" customHeight="1">
      <c r="A174" s="34">
        <v>162</v>
      </c>
      <c r="B174" s="102" t="s">
        <v>557</v>
      </c>
      <c r="C174" s="103" t="s">
        <v>215</v>
      </c>
      <c r="D174" s="96">
        <v>225.6</v>
      </c>
      <c r="E174" s="99" t="s">
        <v>553</v>
      </c>
      <c r="F174" s="100">
        <v>207.0096</v>
      </c>
      <c r="G174" s="83"/>
      <c r="H174" s="83"/>
      <c r="I174" s="84" t="s">
        <v>40</v>
      </c>
      <c r="J174" s="85">
        <f t="shared" si="14"/>
        <v>1</v>
      </c>
      <c r="K174" s="86" t="s">
        <v>65</v>
      </c>
      <c r="L174" s="86" t="s">
        <v>7</v>
      </c>
      <c r="M174" s="87"/>
      <c r="N174" s="83"/>
      <c r="O174" s="83"/>
      <c r="P174" s="88"/>
      <c r="Q174" s="83"/>
      <c r="R174" s="83"/>
      <c r="S174" s="88"/>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90">
        <f t="shared" si="15"/>
        <v>46701.36576</v>
      </c>
      <c r="BB174" s="91">
        <f t="shared" si="16"/>
        <v>46701.36576</v>
      </c>
      <c r="BC174" s="92" t="str">
        <f t="shared" si="17"/>
        <v>INR  Forty Six Thousand Seven Hundred &amp; One  and Paise Thirty Seven Only</v>
      </c>
      <c r="BE174" s="100">
        <v>183</v>
      </c>
      <c r="BF174" s="104">
        <v>730</v>
      </c>
      <c r="BG174" s="115">
        <f t="shared" si="12"/>
        <v>825.7760000000001</v>
      </c>
      <c r="BI174" s="115">
        <f t="shared" si="13"/>
        <v>207.0096</v>
      </c>
      <c r="IE174" s="22"/>
      <c r="IF174" s="22"/>
      <c r="IG174" s="22"/>
      <c r="IH174" s="22"/>
      <c r="II174" s="22"/>
    </row>
    <row r="175" spans="1:243" s="21" customFormat="1" ht="229.5" customHeight="1">
      <c r="A175" s="34">
        <v>163</v>
      </c>
      <c r="B175" s="102" t="s">
        <v>558</v>
      </c>
      <c r="C175" s="103" t="s">
        <v>216</v>
      </c>
      <c r="D175" s="96">
        <v>168.4</v>
      </c>
      <c r="E175" s="99" t="s">
        <v>553</v>
      </c>
      <c r="F175" s="100">
        <v>744.3296</v>
      </c>
      <c r="G175" s="83"/>
      <c r="H175" s="83"/>
      <c r="I175" s="84" t="s">
        <v>40</v>
      </c>
      <c r="J175" s="85">
        <f>IF(I175="Less(-)",-1,1)</f>
        <v>1</v>
      </c>
      <c r="K175" s="86" t="s">
        <v>65</v>
      </c>
      <c r="L175" s="86" t="s">
        <v>7</v>
      </c>
      <c r="M175" s="87"/>
      <c r="N175" s="83"/>
      <c r="O175" s="83"/>
      <c r="P175" s="88"/>
      <c r="Q175" s="83"/>
      <c r="R175" s="83"/>
      <c r="S175" s="88"/>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90">
        <f>total_amount_ba($B$2,$D$2,D175,F175,J175,K175,M175)</f>
        <v>125345.10464</v>
      </c>
      <c r="BB175" s="91">
        <f>BA175+SUM(N175:AZ175)</f>
        <v>125345.10464</v>
      </c>
      <c r="BC175" s="92" t="str">
        <f>SpellNumber(L175,BB175)</f>
        <v>INR  One Lakh Twenty Five Thousand Three Hundred &amp; Forty Five  and Paise Ten Only</v>
      </c>
      <c r="BE175" s="100">
        <v>658</v>
      </c>
      <c r="BF175" s="104">
        <v>742</v>
      </c>
      <c r="BG175" s="115">
        <f t="shared" si="12"/>
        <v>839.3504</v>
      </c>
      <c r="BI175" s="115">
        <f t="shared" si="13"/>
        <v>744.3296</v>
      </c>
      <c r="IE175" s="22"/>
      <c r="IF175" s="22"/>
      <c r="IG175" s="22"/>
      <c r="IH175" s="22"/>
      <c r="II175" s="22"/>
    </row>
    <row r="176" spans="1:243" s="21" customFormat="1" ht="229.5" customHeight="1">
      <c r="A176" s="34">
        <v>164</v>
      </c>
      <c r="B176" s="102" t="s">
        <v>559</v>
      </c>
      <c r="C176" s="103" t="s">
        <v>217</v>
      </c>
      <c r="D176" s="96">
        <v>81.4</v>
      </c>
      <c r="E176" s="99" t="s">
        <v>553</v>
      </c>
      <c r="F176" s="100">
        <v>297.5056</v>
      </c>
      <c r="G176" s="83"/>
      <c r="H176" s="83"/>
      <c r="I176" s="84" t="s">
        <v>40</v>
      </c>
      <c r="J176" s="85">
        <f t="shared" si="14"/>
        <v>1</v>
      </c>
      <c r="K176" s="86" t="s">
        <v>65</v>
      </c>
      <c r="L176" s="86" t="s">
        <v>7</v>
      </c>
      <c r="M176" s="87"/>
      <c r="N176" s="83"/>
      <c r="O176" s="83"/>
      <c r="P176" s="88"/>
      <c r="Q176" s="83"/>
      <c r="R176" s="83"/>
      <c r="S176" s="88"/>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90">
        <f t="shared" si="15"/>
        <v>24216.955840000002</v>
      </c>
      <c r="BB176" s="91">
        <f t="shared" si="16"/>
        <v>24216.955840000002</v>
      </c>
      <c r="BC176" s="92" t="str">
        <f t="shared" si="17"/>
        <v>INR  Twenty Four Thousand Two Hundred &amp; Sixteen  and Paise Ninety Six Only</v>
      </c>
      <c r="BE176" s="100">
        <v>263</v>
      </c>
      <c r="BF176" s="104">
        <v>754</v>
      </c>
      <c r="BG176" s="115">
        <f t="shared" si="12"/>
        <v>852.9248000000001</v>
      </c>
      <c r="BI176" s="115">
        <f t="shared" si="13"/>
        <v>297.5056</v>
      </c>
      <c r="IE176" s="22"/>
      <c r="IF176" s="22"/>
      <c r="IG176" s="22"/>
      <c r="IH176" s="22"/>
      <c r="II176" s="22"/>
    </row>
    <row r="177" spans="1:243" s="21" customFormat="1" ht="47.25" customHeight="1">
      <c r="A177" s="34">
        <v>165</v>
      </c>
      <c r="B177" s="123" t="s">
        <v>359</v>
      </c>
      <c r="C177" s="103" t="s">
        <v>218</v>
      </c>
      <c r="D177" s="124">
        <v>848</v>
      </c>
      <c r="E177" s="125" t="s">
        <v>345</v>
      </c>
      <c r="F177" s="100">
        <v>15.836800000000002</v>
      </c>
      <c r="G177" s="83"/>
      <c r="H177" s="83"/>
      <c r="I177" s="84" t="s">
        <v>40</v>
      </c>
      <c r="J177" s="85">
        <f t="shared" si="14"/>
        <v>1</v>
      </c>
      <c r="K177" s="86" t="s">
        <v>65</v>
      </c>
      <c r="L177" s="86" t="s">
        <v>7</v>
      </c>
      <c r="M177" s="87"/>
      <c r="N177" s="83"/>
      <c r="O177" s="83"/>
      <c r="P177" s="88"/>
      <c r="Q177" s="83"/>
      <c r="R177" s="83"/>
      <c r="S177" s="88"/>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90">
        <f t="shared" si="15"/>
        <v>13429.606400000002</v>
      </c>
      <c r="BB177" s="91">
        <f t="shared" si="16"/>
        <v>13429.606400000002</v>
      </c>
      <c r="BC177" s="92" t="str">
        <f t="shared" si="17"/>
        <v>INR  Thirteen Thousand Four Hundred &amp; Twenty Nine  and Paise Sixty One Only</v>
      </c>
      <c r="BE177" s="100">
        <v>14</v>
      </c>
      <c r="BF177" s="104">
        <v>766</v>
      </c>
      <c r="BG177" s="115">
        <f t="shared" si="12"/>
        <v>866.4992000000001</v>
      </c>
      <c r="BI177" s="115">
        <f t="shared" si="13"/>
        <v>15.836800000000002</v>
      </c>
      <c r="IE177" s="22"/>
      <c r="IF177" s="22"/>
      <c r="IG177" s="22"/>
      <c r="IH177" s="22"/>
      <c r="II177" s="22"/>
    </row>
    <row r="178" spans="1:243" s="21" customFormat="1" ht="36.75" customHeight="1">
      <c r="A178" s="34">
        <v>166</v>
      </c>
      <c r="B178" s="126" t="s">
        <v>560</v>
      </c>
      <c r="C178" s="103" t="s">
        <v>219</v>
      </c>
      <c r="D178" s="124">
        <v>420</v>
      </c>
      <c r="E178" s="125" t="s">
        <v>360</v>
      </c>
      <c r="F178" s="100">
        <v>52.0352</v>
      </c>
      <c r="G178" s="83"/>
      <c r="H178" s="83"/>
      <c r="I178" s="84" t="s">
        <v>40</v>
      </c>
      <c r="J178" s="85">
        <f t="shared" si="14"/>
        <v>1</v>
      </c>
      <c r="K178" s="86" t="s">
        <v>65</v>
      </c>
      <c r="L178" s="86" t="s">
        <v>7</v>
      </c>
      <c r="M178" s="87"/>
      <c r="N178" s="83"/>
      <c r="O178" s="83"/>
      <c r="P178" s="88"/>
      <c r="Q178" s="83"/>
      <c r="R178" s="83"/>
      <c r="S178" s="88"/>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90">
        <f t="shared" si="15"/>
        <v>21854.784</v>
      </c>
      <c r="BB178" s="91">
        <f t="shared" si="16"/>
        <v>21854.784</v>
      </c>
      <c r="BC178" s="92" t="str">
        <f t="shared" si="17"/>
        <v>INR  Twenty One Thousand Eight Hundred &amp; Fifty Four  and Paise Seventy Eight Only</v>
      </c>
      <c r="BE178" s="100">
        <v>46</v>
      </c>
      <c r="BF178" s="104">
        <v>468</v>
      </c>
      <c r="BG178" s="115">
        <f t="shared" si="12"/>
        <v>529.4016000000001</v>
      </c>
      <c r="BI178" s="115">
        <f t="shared" si="13"/>
        <v>52.0352</v>
      </c>
      <c r="IE178" s="22"/>
      <c r="IF178" s="22"/>
      <c r="IG178" s="22"/>
      <c r="IH178" s="22"/>
      <c r="II178" s="22"/>
    </row>
    <row r="179" spans="1:243" s="21" customFormat="1" ht="87" customHeight="1">
      <c r="A179" s="34">
        <v>167</v>
      </c>
      <c r="B179" s="126" t="s">
        <v>561</v>
      </c>
      <c r="C179" s="103" t="s">
        <v>220</v>
      </c>
      <c r="D179" s="96">
        <v>1962.56</v>
      </c>
      <c r="E179" s="99" t="s">
        <v>553</v>
      </c>
      <c r="F179" s="100">
        <v>14.705600000000002</v>
      </c>
      <c r="G179" s="83"/>
      <c r="H179" s="83"/>
      <c r="I179" s="84" t="s">
        <v>40</v>
      </c>
      <c r="J179" s="85">
        <f>IF(I179="Less(-)",-1,1)</f>
        <v>1</v>
      </c>
      <c r="K179" s="86" t="s">
        <v>65</v>
      </c>
      <c r="L179" s="86" t="s">
        <v>7</v>
      </c>
      <c r="M179" s="87"/>
      <c r="N179" s="83"/>
      <c r="O179" s="83"/>
      <c r="P179" s="88"/>
      <c r="Q179" s="83"/>
      <c r="R179" s="83"/>
      <c r="S179" s="88"/>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90">
        <f>total_amount_ba($B$2,$D$2,D179,F179,J179,K179,M179)</f>
        <v>28860.622336000004</v>
      </c>
      <c r="BB179" s="91">
        <f>BA179+SUM(N179:AZ179)</f>
        <v>28860.622336000004</v>
      </c>
      <c r="BC179" s="92" t="str">
        <f>SpellNumber(L179,BB179)</f>
        <v>INR  Twenty Eight Thousand Eight Hundred &amp; Sixty  and Paise Sixty Two Only</v>
      </c>
      <c r="BE179" s="100">
        <v>13</v>
      </c>
      <c r="BF179" s="104">
        <v>46</v>
      </c>
      <c r="BG179" s="115">
        <f t="shared" si="12"/>
        <v>52.0352</v>
      </c>
      <c r="BI179" s="115">
        <f t="shared" si="13"/>
        <v>14.705600000000002</v>
      </c>
      <c r="IE179" s="22"/>
      <c r="IF179" s="22"/>
      <c r="IG179" s="22"/>
      <c r="IH179" s="22"/>
      <c r="II179" s="22"/>
    </row>
    <row r="180" spans="1:243" s="21" customFormat="1" ht="82.5" customHeight="1">
      <c r="A180" s="34">
        <v>168</v>
      </c>
      <c r="B180" s="126" t="s">
        <v>562</v>
      </c>
      <c r="C180" s="103" t="s">
        <v>221</v>
      </c>
      <c r="D180" s="96">
        <v>1972.56</v>
      </c>
      <c r="E180" s="99" t="s">
        <v>553</v>
      </c>
      <c r="F180" s="100">
        <v>16.968</v>
      </c>
      <c r="G180" s="83"/>
      <c r="H180" s="83"/>
      <c r="I180" s="84" t="s">
        <v>40</v>
      </c>
      <c r="J180" s="85">
        <f t="shared" si="14"/>
        <v>1</v>
      </c>
      <c r="K180" s="86" t="s">
        <v>65</v>
      </c>
      <c r="L180" s="86" t="s">
        <v>7</v>
      </c>
      <c r="M180" s="87"/>
      <c r="N180" s="83"/>
      <c r="O180" s="83"/>
      <c r="P180" s="88"/>
      <c r="Q180" s="83"/>
      <c r="R180" s="83"/>
      <c r="S180" s="88"/>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90">
        <f t="shared" si="15"/>
        <v>33470.39808</v>
      </c>
      <c r="BB180" s="91">
        <f t="shared" si="16"/>
        <v>33470.39808</v>
      </c>
      <c r="BC180" s="92" t="str">
        <f t="shared" si="17"/>
        <v>INR  Thirty Three Thousand Four Hundred &amp; Seventy  and Paise Forty Only</v>
      </c>
      <c r="BE180" s="100">
        <v>15</v>
      </c>
      <c r="BF180" s="93">
        <v>5250</v>
      </c>
      <c r="BG180" s="115">
        <f t="shared" si="12"/>
        <v>5938.800000000001</v>
      </c>
      <c r="BI180" s="115">
        <f t="shared" si="13"/>
        <v>16.968</v>
      </c>
      <c r="IE180" s="22"/>
      <c r="IF180" s="22"/>
      <c r="IG180" s="22"/>
      <c r="IH180" s="22"/>
      <c r="II180" s="22"/>
    </row>
    <row r="181" spans="1:243" s="21" customFormat="1" ht="372.75" customHeight="1">
      <c r="A181" s="34">
        <v>169</v>
      </c>
      <c r="B181" s="127" t="s">
        <v>563</v>
      </c>
      <c r="C181" s="103" t="s">
        <v>222</v>
      </c>
      <c r="D181" s="96">
        <v>316.79999999999995</v>
      </c>
      <c r="E181" s="99" t="s">
        <v>346</v>
      </c>
      <c r="F181" s="100">
        <v>787.3152000000001</v>
      </c>
      <c r="G181" s="83"/>
      <c r="H181" s="83"/>
      <c r="I181" s="84" t="s">
        <v>40</v>
      </c>
      <c r="J181" s="85">
        <f t="shared" si="14"/>
        <v>1</v>
      </c>
      <c r="K181" s="86" t="s">
        <v>65</v>
      </c>
      <c r="L181" s="86" t="s">
        <v>7</v>
      </c>
      <c r="M181" s="87"/>
      <c r="N181" s="83"/>
      <c r="O181" s="83"/>
      <c r="P181" s="88"/>
      <c r="Q181" s="83"/>
      <c r="R181" s="83"/>
      <c r="S181" s="88"/>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90">
        <f t="shared" si="15"/>
        <v>249421.45536</v>
      </c>
      <c r="BB181" s="91">
        <f t="shared" si="16"/>
        <v>249421.45536</v>
      </c>
      <c r="BC181" s="92" t="str">
        <f t="shared" si="17"/>
        <v>INR  Two Lakh Forty Nine Thousand Four Hundred &amp; Twenty One  and Paise Forty Six Only</v>
      </c>
      <c r="BE181" s="100">
        <v>696</v>
      </c>
      <c r="BF181" s="93">
        <v>17</v>
      </c>
      <c r="BG181" s="115">
        <f t="shared" si="12"/>
        <v>19.230400000000003</v>
      </c>
      <c r="BI181" s="115">
        <f t="shared" si="13"/>
        <v>787.3152000000001</v>
      </c>
      <c r="IE181" s="22"/>
      <c r="IF181" s="22"/>
      <c r="IG181" s="22"/>
      <c r="IH181" s="22"/>
      <c r="II181" s="22"/>
    </row>
    <row r="182" spans="1:243" s="21" customFormat="1" ht="367.5" customHeight="1">
      <c r="A182" s="34">
        <v>170</v>
      </c>
      <c r="B182" s="127" t="s">
        <v>564</v>
      </c>
      <c r="C182" s="103" t="s">
        <v>223</v>
      </c>
      <c r="D182" s="96">
        <v>200</v>
      </c>
      <c r="E182" s="99" t="s">
        <v>565</v>
      </c>
      <c r="F182" s="100">
        <v>1064.4592</v>
      </c>
      <c r="G182" s="83"/>
      <c r="H182" s="83"/>
      <c r="I182" s="84" t="s">
        <v>40</v>
      </c>
      <c r="J182" s="85">
        <f t="shared" si="14"/>
        <v>1</v>
      </c>
      <c r="K182" s="86" t="s">
        <v>65</v>
      </c>
      <c r="L182" s="86" t="s">
        <v>7</v>
      </c>
      <c r="M182" s="87"/>
      <c r="N182" s="83"/>
      <c r="O182" s="83"/>
      <c r="P182" s="88"/>
      <c r="Q182" s="83"/>
      <c r="R182" s="83"/>
      <c r="S182" s="88"/>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90">
        <f t="shared" si="15"/>
        <v>212891.84</v>
      </c>
      <c r="BB182" s="91">
        <f t="shared" si="16"/>
        <v>212891.84</v>
      </c>
      <c r="BC182" s="92" t="str">
        <f t="shared" si="17"/>
        <v>INR  Two Lakh Twelve Thousand Eight Hundred &amp; Ninety One  and Paise Eighty Four Only</v>
      </c>
      <c r="BE182" s="100">
        <v>941</v>
      </c>
      <c r="BF182" s="82">
        <v>88</v>
      </c>
      <c r="BG182" s="115">
        <f t="shared" si="12"/>
        <v>99.54560000000001</v>
      </c>
      <c r="BI182" s="115">
        <f t="shared" si="13"/>
        <v>1064.4592</v>
      </c>
      <c r="IE182" s="22"/>
      <c r="IF182" s="22"/>
      <c r="IG182" s="22"/>
      <c r="IH182" s="22"/>
      <c r="II182" s="22"/>
    </row>
    <row r="183" spans="1:243" s="21" customFormat="1" ht="87" customHeight="1">
      <c r="A183" s="34">
        <v>171</v>
      </c>
      <c r="B183" s="102" t="s">
        <v>566</v>
      </c>
      <c r="C183" s="103" t="s">
        <v>224</v>
      </c>
      <c r="D183" s="96">
        <v>506.79999999999995</v>
      </c>
      <c r="E183" s="99" t="s">
        <v>346</v>
      </c>
      <c r="F183" s="100">
        <v>1025.9984000000002</v>
      </c>
      <c r="G183" s="83"/>
      <c r="H183" s="83"/>
      <c r="I183" s="84" t="s">
        <v>40</v>
      </c>
      <c r="J183" s="85">
        <f t="shared" si="14"/>
        <v>1</v>
      </c>
      <c r="K183" s="86" t="s">
        <v>65</v>
      </c>
      <c r="L183" s="86" t="s">
        <v>7</v>
      </c>
      <c r="M183" s="87"/>
      <c r="N183" s="83"/>
      <c r="O183" s="83"/>
      <c r="P183" s="88"/>
      <c r="Q183" s="83"/>
      <c r="R183" s="83"/>
      <c r="S183" s="88"/>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90">
        <f t="shared" si="15"/>
        <v>519975.98912000004</v>
      </c>
      <c r="BB183" s="91">
        <f t="shared" si="16"/>
        <v>519975.98912000004</v>
      </c>
      <c r="BC183" s="92" t="str">
        <f t="shared" si="17"/>
        <v>INR  Five Lakh Nineteen Thousand Nine Hundred &amp; Seventy Five  and Paise Ninety Nine Only</v>
      </c>
      <c r="BE183" s="100">
        <v>907</v>
      </c>
      <c r="BF183" s="82">
        <v>9077</v>
      </c>
      <c r="BG183" s="115">
        <f t="shared" si="12"/>
        <v>10267.9024</v>
      </c>
      <c r="BI183" s="115">
        <f t="shared" si="13"/>
        <v>1025.9984000000002</v>
      </c>
      <c r="IE183" s="22"/>
      <c r="IF183" s="22"/>
      <c r="IG183" s="22"/>
      <c r="IH183" s="22"/>
      <c r="II183" s="22"/>
    </row>
    <row r="184" spans="1:243" s="21" customFormat="1" ht="358.5" customHeight="1">
      <c r="A184" s="34">
        <v>172</v>
      </c>
      <c r="B184" s="102" t="s">
        <v>567</v>
      </c>
      <c r="C184" s="103" t="s">
        <v>225</v>
      </c>
      <c r="D184" s="96">
        <v>80</v>
      </c>
      <c r="E184" s="99" t="s">
        <v>572</v>
      </c>
      <c r="F184" s="100">
        <v>114.25120000000001</v>
      </c>
      <c r="G184" s="83"/>
      <c r="H184" s="83"/>
      <c r="I184" s="84" t="s">
        <v>40</v>
      </c>
      <c r="J184" s="85">
        <f t="shared" si="14"/>
        <v>1</v>
      </c>
      <c r="K184" s="86" t="s">
        <v>65</v>
      </c>
      <c r="L184" s="86" t="s">
        <v>7</v>
      </c>
      <c r="M184" s="87"/>
      <c r="N184" s="83"/>
      <c r="O184" s="83"/>
      <c r="P184" s="88"/>
      <c r="Q184" s="83"/>
      <c r="R184" s="83"/>
      <c r="S184" s="88"/>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90">
        <f t="shared" si="15"/>
        <v>9140.096000000001</v>
      </c>
      <c r="BB184" s="91">
        <f t="shared" si="16"/>
        <v>9140.096000000001</v>
      </c>
      <c r="BC184" s="92" t="str">
        <f t="shared" si="17"/>
        <v>INR  Nine Thousand One Hundred &amp; Forty  and Paise Ten Only</v>
      </c>
      <c r="BE184" s="100">
        <v>101</v>
      </c>
      <c r="BF184" s="82">
        <v>1500</v>
      </c>
      <c r="BG184" s="115">
        <f t="shared" si="12"/>
        <v>1696.8000000000002</v>
      </c>
      <c r="BI184" s="115">
        <f t="shared" si="13"/>
        <v>114.25120000000001</v>
      </c>
      <c r="IE184" s="22"/>
      <c r="IF184" s="22"/>
      <c r="IG184" s="22"/>
      <c r="IH184" s="22"/>
      <c r="II184" s="22"/>
    </row>
    <row r="185" spans="1:243" s="21" customFormat="1" ht="339.75" customHeight="1">
      <c r="A185" s="34">
        <v>173</v>
      </c>
      <c r="B185" s="102" t="s">
        <v>568</v>
      </c>
      <c r="C185" s="103" t="s">
        <v>226</v>
      </c>
      <c r="D185" s="96">
        <v>265</v>
      </c>
      <c r="E185" s="99" t="s">
        <v>572</v>
      </c>
      <c r="F185" s="100">
        <v>145.92480000000003</v>
      </c>
      <c r="G185" s="83"/>
      <c r="H185" s="83"/>
      <c r="I185" s="84" t="s">
        <v>40</v>
      </c>
      <c r="J185" s="85">
        <f t="shared" si="14"/>
        <v>1</v>
      </c>
      <c r="K185" s="86" t="s">
        <v>65</v>
      </c>
      <c r="L185" s="86" t="s">
        <v>7</v>
      </c>
      <c r="M185" s="87"/>
      <c r="N185" s="83"/>
      <c r="O185" s="83"/>
      <c r="P185" s="88"/>
      <c r="Q185" s="83"/>
      <c r="R185" s="83"/>
      <c r="S185" s="88"/>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90">
        <f t="shared" si="15"/>
        <v>38670.07200000001</v>
      </c>
      <c r="BB185" s="91">
        <f t="shared" si="16"/>
        <v>38670.07200000001</v>
      </c>
      <c r="BC185" s="92" t="str">
        <f t="shared" si="17"/>
        <v>INR  Thirty Eight Thousand Six Hundred &amp; Seventy  and Paise Seven Only</v>
      </c>
      <c r="BE185" s="100">
        <v>129</v>
      </c>
      <c r="BF185" s="82">
        <v>4745</v>
      </c>
      <c r="BG185" s="115">
        <f t="shared" si="12"/>
        <v>5367.544000000001</v>
      </c>
      <c r="BI185" s="115">
        <f t="shared" si="13"/>
        <v>145.92480000000003</v>
      </c>
      <c r="IE185" s="22"/>
      <c r="IF185" s="22"/>
      <c r="IG185" s="22"/>
      <c r="IH185" s="22"/>
      <c r="II185" s="22"/>
    </row>
    <row r="186" spans="1:243" s="21" customFormat="1" ht="339.75" customHeight="1">
      <c r="A186" s="34">
        <v>174</v>
      </c>
      <c r="B186" s="102" t="s">
        <v>569</v>
      </c>
      <c r="C186" s="103" t="s">
        <v>227</v>
      </c>
      <c r="D186" s="96">
        <v>270</v>
      </c>
      <c r="E186" s="99" t="s">
        <v>572</v>
      </c>
      <c r="F186" s="100">
        <v>200.22240000000002</v>
      </c>
      <c r="G186" s="83"/>
      <c r="H186" s="83"/>
      <c r="I186" s="84" t="s">
        <v>40</v>
      </c>
      <c r="J186" s="85">
        <f t="shared" si="14"/>
        <v>1</v>
      </c>
      <c r="K186" s="86" t="s">
        <v>65</v>
      </c>
      <c r="L186" s="86" t="s">
        <v>7</v>
      </c>
      <c r="M186" s="87"/>
      <c r="N186" s="83"/>
      <c r="O186" s="83"/>
      <c r="P186" s="88"/>
      <c r="Q186" s="83"/>
      <c r="R186" s="83"/>
      <c r="S186" s="88"/>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90">
        <f t="shared" si="15"/>
        <v>54060.048</v>
      </c>
      <c r="BB186" s="91">
        <f t="shared" si="16"/>
        <v>54060.048</v>
      </c>
      <c r="BC186" s="92" t="str">
        <f t="shared" si="17"/>
        <v>INR  Fifty Four Thousand  &amp;Sixty  and Paise Five Only</v>
      </c>
      <c r="BE186" s="100">
        <v>177</v>
      </c>
      <c r="BF186" s="82">
        <v>3788</v>
      </c>
      <c r="BG186" s="115">
        <f t="shared" si="12"/>
        <v>4284.985600000001</v>
      </c>
      <c r="BI186" s="115">
        <f t="shared" si="13"/>
        <v>200.22240000000002</v>
      </c>
      <c r="IE186" s="22"/>
      <c r="IF186" s="22"/>
      <c r="IG186" s="22"/>
      <c r="IH186" s="22"/>
      <c r="II186" s="22"/>
    </row>
    <row r="187" spans="1:243" s="21" customFormat="1" ht="333.75" customHeight="1">
      <c r="A187" s="34">
        <v>175</v>
      </c>
      <c r="B187" s="102" t="s">
        <v>570</v>
      </c>
      <c r="C187" s="103" t="s">
        <v>228</v>
      </c>
      <c r="D187" s="96">
        <v>70</v>
      </c>
      <c r="E187" s="99" t="s">
        <v>572</v>
      </c>
      <c r="F187" s="100">
        <v>266.96320000000003</v>
      </c>
      <c r="G187" s="83"/>
      <c r="H187" s="83"/>
      <c r="I187" s="84" t="s">
        <v>40</v>
      </c>
      <c r="J187" s="85">
        <f t="shared" si="14"/>
        <v>1</v>
      </c>
      <c r="K187" s="86" t="s">
        <v>65</v>
      </c>
      <c r="L187" s="86" t="s">
        <v>7</v>
      </c>
      <c r="M187" s="87"/>
      <c r="N187" s="83"/>
      <c r="O187" s="83"/>
      <c r="P187" s="88"/>
      <c r="Q187" s="83"/>
      <c r="R187" s="83"/>
      <c r="S187" s="88"/>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90">
        <f t="shared" si="15"/>
        <v>18687.424000000003</v>
      </c>
      <c r="BB187" s="91">
        <f t="shared" si="16"/>
        <v>18687.424000000003</v>
      </c>
      <c r="BC187" s="92" t="str">
        <f t="shared" si="17"/>
        <v>INR  Eighteen Thousand Six Hundred &amp; Eighty Seven  and Paise Forty Two Only</v>
      </c>
      <c r="BE187" s="100">
        <v>236</v>
      </c>
      <c r="BF187" s="82">
        <v>177</v>
      </c>
      <c r="BG187" s="115">
        <f t="shared" si="12"/>
        <v>200.22240000000002</v>
      </c>
      <c r="BI187" s="115">
        <f t="shared" si="13"/>
        <v>266.96320000000003</v>
      </c>
      <c r="IE187" s="22"/>
      <c r="IF187" s="22"/>
      <c r="IG187" s="22"/>
      <c r="IH187" s="22"/>
      <c r="II187" s="22"/>
    </row>
    <row r="188" spans="1:243" s="21" customFormat="1" ht="341.25" customHeight="1">
      <c r="A188" s="34">
        <v>176</v>
      </c>
      <c r="B188" s="102" t="s">
        <v>571</v>
      </c>
      <c r="C188" s="103" t="s">
        <v>229</v>
      </c>
      <c r="D188" s="96">
        <v>90</v>
      </c>
      <c r="E188" s="99" t="s">
        <v>572</v>
      </c>
      <c r="F188" s="100">
        <v>330.3104</v>
      </c>
      <c r="G188" s="83"/>
      <c r="H188" s="83"/>
      <c r="I188" s="84" t="s">
        <v>40</v>
      </c>
      <c r="J188" s="85">
        <f t="shared" si="14"/>
        <v>1</v>
      </c>
      <c r="K188" s="86" t="s">
        <v>65</v>
      </c>
      <c r="L188" s="86" t="s">
        <v>7</v>
      </c>
      <c r="M188" s="87"/>
      <c r="N188" s="83"/>
      <c r="O188" s="83"/>
      <c r="P188" s="88"/>
      <c r="Q188" s="83"/>
      <c r="R188" s="83"/>
      <c r="S188" s="88"/>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90">
        <f t="shared" si="15"/>
        <v>29727.936</v>
      </c>
      <c r="BB188" s="91">
        <f t="shared" si="16"/>
        <v>29727.936</v>
      </c>
      <c r="BC188" s="92" t="str">
        <f t="shared" si="17"/>
        <v>INR  Twenty Nine Thousand Seven Hundred &amp; Twenty Seven  and Paise Ninety Four Only</v>
      </c>
      <c r="BE188" s="100">
        <v>292</v>
      </c>
      <c r="BF188" s="82">
        <v>129</v>
      </c>
      <c r="BG188" s="115">
        <f t="shared" si="12"/>
        <v>145.92480000000003</v>
      </c>
      <c r="BI188" s="115">
        <f t="shared" si="13"/>
        <v>330.3104</v>
      </c>
      <c r="IE188" s="22"/>
      <c r="IF188" s="22"/>
      <c r="IG188" s="22"/>
      <c r="IH188" s="22"/>
      <c r="II188" s="22"/>
    </row>
    <row r="189" spans="1:243" s="21" customFormat="1" ht="327" customHeight="1">
      <c r="A189" s="34">
        <v>177</v>
      </c>
      <c r="B189" s="102" t="s">
        <v>573</v>
      </c>
      <c r="C189" s="103" t="s">
        <v>230</v>
      </c>
      <c r="D189" s="96">
        <v>110</v>
      </c>
      <c r="E189" s="99" t="s">
        <v>572</v>
      </c>
      <c r="F189" s="100">
        <v>154.97440000000003</v>
      </c>
      <c r="G189" s="83"/>
      <c r="H189" s="83"/>
      <c r="I189" s="84" t="s">
        <v>40</v>
      </c>
      <c r="J189" s="85">
        <f t="shared" si="14"/>
        <v>1</v>
      </c>
      <c r="K189" s="86" t="s">
        <v>65</v>
      </c>
      <c r="L189" s="86" t="s">
        <v>7</v>
      </c>
      <c r="M189" s="87"/>
      <c r="N189" s="83"/>
      <c r="O189" s="83"/>
      <c r="P189" s="88"/>
      <c r="Q189" s="83"/>
      <c r="R189" s="83"/>
      <c r="S189" s="88"/>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90">
        <f t="shared" si="15"/>
        <v>17047.184000000005</v>
      </c>
      <c r="BB189" s="91">
        <f t="shared" si="16"/>
        <v>17047.184000000005</v>
      </c>
      <c r="BC189" s="92" t="str">
        <f t="shared" si="17"/>
        <v>INR  Seventeen Thousand  &amp;Forty Seven  and Paise Eighteen Only</v>
      </c>
      <c r="BE189" s="100">
        <v>137</v>
      </c>
      <c r="BF189" s="82">
        <v>137</v>
      </c>
      <c r="BG189" s="115">
        <f t="shared" si="12"/>
        <v>154.97440000000003</v>
      </c>
      <c r="BI189" s="115">
        <f t="shared" si="13"/>
        <v>154.97440000000003</v>
      </c>
      <c r="IE189" s="22"/>
      <c r="IF189" s="22"/>
      <c r="IG189" s="22"/>
      <c r="IH189" s="22"/>
      <c r="II189" s="22"/>
    </row>
    <row r="190" spans="1:243" s="21" customFormat="1" ht="319.5" customHeight="1">
      <c r="A190" s="34">
        <v>178</v>
      </c>
      <c r="B190" s="102" t="s">
        <v>574</v>
      </c>
      <c r="C190" s="103" t="s">
        <v>231</v>
      </c>
      <c r="D190" s="96">
        <v>490</v>
      </c>
      <c r="E190" s="99" t="s">
        <v>572</v>
      </c>
      <c r="F190" s="100">
        <v>178.7296</v>
      </c>
      <c r="G190" s="83"/>
      <c r="H190" s="83"/>
      <c r="I190" s="84" t="s">
        <v>40</v>
      </c>
      <c r="J190" s="85">
        <f>IF(I190="Less(-)",-1,1)</f>
        <v>1</v>
      </c>
      <c r="K190" s="86" t="s">
        <v>65</v>
      </c>
      <c r="L190" s="86" t="s">
        <v>7</v>
      </c>
      <c r="M190" s="87"/>
      <c r="N190" s="83"/>
      <c r="O190" s="83"/>
      <c r="P190" s="88"/>
      <c r="Q190" s="83"/>
      <c r="R190" s="83"/>
      <c r="S190" s="88"/>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90">
        <f>total_amount_ba($B$2,$D$2,D190,F190,J190,K190,M190)</f>
        <v>87577.504</v>
      </c>
      <c r="BB190" s="91">
        <f>BA190+SUM(N190:AZ190)</f>
        <v>87577.504</v>
      </c>
      <c r="BC190" s="92" t="str">
        <f>SpellNumber(L190,BB190)</f>
        <v>INR  Eighty Seven Thousand Five Hundred &amp; Seventy Seven  and Paise Fifty Only</v>
      </c>
      <c r="BE190" s="100">
        <v>158</v>
      </c>
      <c r="BF190" s="82">
        <v>158</v>
      </c>
      <c r="BG190" s="115">
        <f t="shared" si="12"/>
        <v>178.7296</v>
      </c>
      <c r="BI190" s="115">
        <f t="shared" si="13"/>
        <v>178.7296</v>
      </c>
      <c r="IE190" s="22"/>
      <c r="IF190" s="22"/>
      <c r="IG190" s="22"/>
      <c r="IH190" s="22"/>
      <c r="II190" s="22"/>
    </row>
    <row r="191" spans="1:243" s="21" customFormat="1" ht="321.75" customHeight="1">
      <c r="A191" s="34">
        <v>179</v>
      </c>
      <c r="B191" s="102" t="s">
        <v>575</v>
      </c>
      <c r="C191" s="103" t="s">
        <v>232</v>
      </c>
      <c r="D191" s="96">
        <v>100</v>
      </c>
      <c r="E191" s="99" t="s">
        <v>572</v>
      </c>
      <c r="F191" s="100">
        <v>231.89600000000002</v>
      </c>
      <c r="G191" s="83"/>
      <c r="H191" s="83"/>
      <c r="I191" s="84" t="s">
        <v>40</v>
      </c>
      <c r="J191" s="85">
        <f>IF(I191="Less(-)",-1,1)</f>
        <v>1</v>
      </c>
      <c r="K191" s="86" t="s">
        <v>65</v>
      </c>
      <c r="L191" s="86" t="s">
        <v>7</v>
      </c>
      <c r="M191" s="87"/>
      <c r="N191" s="83"/>
      <c r="O191" s="83"/>
      <c r="P191" s="88"/>
      <c r="Q191" s="83"/>
      <c r="R191" s="83"/>
      <c r="S191" s="88"/>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90">
        <f>total_amount_ba($B$2,$D$2,D191,F191,J191,K191,M191)</f>
        <v>23189.600000000002</v>
      </c>
      <c r="BB191" s="91">
        <f>BA191+SUM(N191:AZ191)</f>
        <v>23189.600000000002</v>
      </c>
      <c r="BC191" s="92" t="str">
        <f>SpellNumber(L191,BB191)</f>
        <v>INR  Twenty Three Thousand One Hundred &amp; Eighty Nine  and Paise Sixty Only</v>
      </c>
      <c r="BE191" s="100">
        <v>205</v>
      </c>
      <c r="BF191" s="82">
        <v>912</v>
      </c>
      <c r="BG191" s="115">
        <f t="shared" si="12"/>
        <v>1031.6544000000001</v>
      </c>
      <c r="BI191" s="115">
        <f t="shared" si="13"/>
        <v>231.89600000000002</v>
      </c>
      <c r="IE191" s="22"/>
      <c r="IF191" s="22"/>
      <c r="IG191" s="22"/>
      <c r="IH191" s="22"/>
      <c r="II191" s="22"/>
    </row>
    <row r="192" spans="1:243" s="21" customFormat="1" ht="99" customHeight="1">
      <c r="A192" s="34">
        <v>180</v>
      </c>
      <c r="B192" s="102" t="s">
        <v>576</v>
      </c>
      <c r="C192" s="103" t="s">
        <v>233</v>
      </c>
      <c r="D192" s="96">
        <v>72</v>
      </c>
      <c r="E192" s="99" t="s">
        <v>354</v>
      </c>
      <c r="F192" s="100">
        <v>407.232</v>
      </c>
      <c r="G192" s="83"/>
      <c r="H192" s="83"/>
      <c r="I192" s="84" t="s">
        <v>40</v>
      </c>
      <c r="J192" s="85">
        <f t="shared" si="14"/>
        <v>1</v>
      </c>
      <c r="K192" s="86" t="s">
        <v>65</v>
      </c>
      <c r="L192" s="86" t="s">
        <v>7</v>
      </c>
      <c r="M192" s="87"/>
      <c r="N192" s="83"/>
      <c r="O192" s="83"/>
      <c r="P192" s="88"/>
      <c r="Q192" s="83"/>
      <c r="R192" s="83"/>
      <c r="S192" s="88"/>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90">
        <f t="shared" si="15"/>
        <v>29320.704</v>
      </c>
      <c r="BB192" s="91">
        <f t="shared" si="16"/>
        <v>29320.704</v>
      </c>
      <c r="BC192" s="92" t="str">
        <f t="shared" si="17"/>
        <v>INR  Twenty Nine Thousand Three Hundred &amp; Twenty  and Paise Seventy Only</v>
      </c>
      <c r="BE192" s="100">
        <v>360</v>
      </c>
      <c r="BF192" s="82">
        <v>657</v>
      </c>
      <c r="BG192" s="115">
        <f t="shared" si="12"/>
        <v>743.1984</v>
      </c>
      <c r="BI192" s="115">
        <f t="shared" si="13"/>
        <v>407.232</v>
      </c>
      <c r="IE192" s="22"/>
      <c r="IF192" s="22"/>
      <c r="IG192" s="22"/>
      <c r="IH192" s="22"/>
      <c r="II192" s="22"/>
    </row>
    <row r="193" spans="1:243" s="21" customFormat="1" ht="96.75" customHeight="1">
      <c r="A193" s="34">
        <v>181</v>
      </c>
      <c r="B193" s="102" t="s">
        <v>577</v>
      </c>
      <c r="C193" s="103" t="s">
        <v>234</v>
      </c>
      <c r="D193" s="96">
        <v>68</v>
      </c>
      <c r="E193" s="99" t="s">
        <v>354</v>
      </c>
      <c r="F193" s="100">
        <v>349.54080000000005</v>
      </c>
      <c r="G193" s="83"/>
      <c r="H193" s="83"/>
      <c r="I193" s="84" t="s">
        <v>40</v>
      </c>
      <c r="J193" s="85">
        <f t="shared" si="14"/>
        <v>1</v>
      </c>
      <c r="K193" s="86" t="s">
        <v>65</v>
      </c>
      <c r="L193" s="86" t="s">
        <v>7</v>
      </c>
      <c r="M193" s="87"/>
      <c r="N193" s="83"/>
      <c r="O193" s="83"/>
      <c r="P193" s="88"/>
      <c r="Q193" s="83"/>
      <c r="R193" s="83"/>
      <c r="S193" s="88"/>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90">
        <f t="shared" si="15"/>
        <v>23768.774400000002</v>
      </c>
      <c r="BB193" s="91">
        <f t="shared" si="16"/>
        <v>23768.774400000002</v>
      </c>
      <c r="BC193" s="92" t="str">
        <f t="shared" si="17"/>
        <v>INR  Twenty Three Thousand Seven Hundred &amp; Sixty Eight  and Paise Seventy Seven Only</v>
      </c>
      <c r="BE193" s="100">
        <v>309</v>
      </c>
      <c r="BF193" s="97">
        <v>196</v>
      </c>
      <c r="BG193" s="115">
        <f t="shared" si="12"/>
        <v>221.7152</v>
      </c>
      <c r="BI193" s="115">
        <f t="shared" si="13"/>
        <v>349.54080000000005</v>
      </c>
      <c r="IE193" s="22"/>
      <c r="IF193" s="22"/>
      <c r="IG193" s="22"/>
      <c r="IH193" s="22"/>
      <c r="II193" s="22"/>
    </row>
    <row r="194" spans="1:243" s="21" customFormat="1" ht="93.75" customHeight="1">
      <c r="A194" s="34">
        <v>182</v>
      </c>
      <c r="B194" s="102" t="s">
        <v>578</v>
      </c>
      <c r="C194" s="103" t="s">
        <v>235</v>
      </c>
      <c r="D194" s="96">
        <v>8</v>
      </c>
      <c r="E194" s="99" t="s">
        <v>354</v>
      </c>
      <c r="F194" s="100">
        <v>1861.9552000000003</v>
      </c>
      <c r="G194" s="83"/>
      <c r="H194" s="83"/>
      <c r="I194" s="84" t="s">
        <v>40</v>
      </c>
      <c r="J194" s="85">
        <f t="shared" si="14"/>
        <v>1</v>
      </c>
      <c r="K194" s="86" t="s">
        <v>65</v>
      </c>
      <c r="L194" s="86" t="s">
        <v>7</v>
      </c>
      <c r="M194" s="87"/>
      <c r="N194" s="83"/>
      <c r="O194" s="83"/>
      <c r="P194" s="88"/>
      <c r="Q194" s="83"/>
      <c r="R194" s="83"/>
      <c r="S194" s="88"/>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90">
        <f t="shared" si="15"/>
        <v>14895.641600000003</v>
      </c>
      <c r="BB194" s="91">
        <f t="shared" si="16"/>
        <v>14895.641600000003</v>
      </c>
      <c r="BC194" s="92" t="str">
        <f t="shared" si="17"/>
        <v>INR  Fourteen Thousand Eight Hundred &amp; Ninety Five  and Paise Sixty Four Only</v>
      </c>
      <c r="BE194" s="100">
        <v>1646</v>
      </c>
      <c r="BF194" s="97">
        <v>46</v>
      </c>
      <c r="BG194" s="115">
        <f t="shared" si="12"/>
        <v>52.0352</v>
      </c>
      <c r="BI194" s="115">
        <f t="shared" si="13"/>
        <v>1861.9552000000003</v>
      </c>
      <c r="IE194" s="22"/>
      <c r="IF194" s="22"/>
      <c r="IG194" s="22"/>
      <c r="IH194" s="22"/>
      <c r="II194" s="22"/>
    </row>
    <row r="195" spans="1:243" s="21" customFormat="1" ht="97.5" customHeight="1">
      <c r="A195" s="34">
        <v>183</v>
      </c>
      <c r="B195" s="102" t="s">
        <v>579</v>
      </c>
      <c r="C195" s="103" t="s">
        <v>236</v>
      </c>
      <c r="D195" s="96">
        <v>8</v>
      </c>
      <c r="E195" s="99" t="s">
        <v>354</v>
      </c>
      <c r="F195" s="100">
        <v>1423.0496</v>
      </c>
      <c r="G195" s="83"/>
      <c r="H195" s="83"/>
      <c r="I195" s="84" t="s">
        <v>40</v>
      </c>
      <c r="J195" s="85">
        <f t="shared" si="14"/>
        <v>1</v>
      </c>
      <c r="K195" s="86" t="s">
        <v>65</v>
      </c>
      <c r="L195" s="86" t="s">
        <v>7</v>
      </c>
      <c r="M195" s="87"/>
      <c r="N195" s="83"/>
      <c r="O195" s="83"/>
      <c r="P195" s="88"/>
      <c r="Q195" s="83"/>
      <c r="R195" s="83"/>
      <c r="S195" s="88"/>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90">
        <f t="shared" si="15"/>
        <v>11384.3968</v>
      </c>
      <c r="BB195" s="91">
        <f t="shared" si="16"/>
        <v>11384.3968</v>
      </c>
      <c r="BC195" s="92" t="str">
        <f t="shared" si="17"/>
        <v>INR  Eleven Thousand Three Hundred &amp; Eighty Four  and Paise Forty Only</v>
      </c>
      <c r="BE195" s="100">
        <v>1258</v>
      </c>
      <c r="BF195" s="97">
        <v>140</v>
      </c>
      <c r="BG195" s="115">
        <f t="shared" si="12"/>
        <v>158.36800000000002</v>
      </c>
      <c r="BI195" s="115">
        <f t="shared" si="13"/>
        <v>1423.0496</v>
      </c>
      <c r="IE195" s="22"/>
      <c r="IF195" s="22"/>
      <c r="IG195" s="22"/>
      <c r="IH195" s="22"/>
      <c r="II195" s="22"/>
    </row>
    <row r="196" spans="1:243" s="21" customFormat="1" ht="91.5" customHeight="1">
      <c r="A196" s="34">
        <v>184</v>
      </c>
      <c r="B196" s="102" t="s">
        <v>580</v>
      </c>
      <c r="C196" s="103" t="s">
        <v>237</v>
      </c>
      <c r="D196" s="96">
        <v>72</v>
      </c>
      <c r="E196" s="99" t="s">
        <v>354</v>
      </c>
      <c r="F196" s="100">
        <v>1031.6544000000001</v>
      </c>
      <c r="G196" s="83"/>
      <c r="H196" s="83"/>
      <c r="I196" s="84" t="s">
        <v>40</v>
      </c>
      <c r="J196" s="85">
        <f t="shared" si="14"/>
        <v>1</v>
      </c>
      <c r="K196" s="86" t="s">
        <v>65</v>
      </c>
      <c r="L196" s="86" t="s">
        <v>7</v>
      </c>
      <c r="M196" s="87"/>
      <c r="N196" s="83"/>
      <c r="O196" s="83"/>
      <c r="P196" s="88"/>
      <c r="Q196" s="83"/>
      <c r="R196" s="83"/>
      <c r="S196" s="88"/>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90">
        <f t="shared" si="15"/>
        <v>74279.1168</v>
      </c>
      <c r="BB196" s="91">
        <f t="shared" si="16"/>
        <v>74279.1168</v>
      </c>
      <c r="BC196" s="92" t="str">
        <f t="shared" si="17"/>
        <v>INR  Seventy Four Thousand Two Hundred &amp; Seventy Nine  and Paise Twelve Only</v>
      </c>
      <c r="BE196" s="100">
        <v>912</v>
      </c>
      <c r="BF196" s="97">
        <v>83</v>
      </c>
      <c r="BG196" s="115">
        <f t="shared" si="12"/>
        <v>93.88960000000002</v>
      </c>
      <c r="BH196" s="71"/>
      <c r="BI196" s="115">
        <f t="shared" si="13"/>
        <v>1031.6544000000001</v>
      </c>
      <c r="IE196" s="22"/>
      <c r="IF196" s="22"/>
      <c r="IG196" s="22"/>
      <c r="IH196" s="22"/>
      <c r="II196" s="22"/>
    </row>
    <row r="197" spans="1:243" s="66" customFormat="1" ht="95.25" customHeight="1">
      <c r="A197" s="34">
        <v>185</v>
      </c>
      <c r="B197" s="102" t="s">
        <v>581</v>
      </c>
      <c r="C197" s="103" t="s">
        <v>238</v>
      </c>
      <c r="D197" s="96">
        <v>12</v>
      </c>
      <c r="E197" s="99" t="s">
        <v>354</v>
      </c>
      <c r="F197" s="100">
        <v>743.1984</v>
      </c>
      <c r="G197" s="83"/>
      <c r="H197" s="83"/>
      <c r="I197" s="84" t="s">
        <v>40</v>
      </c>
      <c r="J197" s="85">
        <f>IF(I197="Less(-)",-1,1)</f>
        <v>1</v>
      </c>
      <c r="K197" s="86" t="s">
        <v>65</v>
      </c>
      <c r="L197" s="86" t="s">
        <v>7</v>
      </c>
      <c r="M197" s="87"/>
      <c r="N197" s="83"/>
      <c r="O197" s="83"/>
      <c r="P197" s="88"/>
      <c r="Q197" s="83"/>
      <c r="R197" s="83"/>
      <c r="S197" s="88"/>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90">
        <f>total_amount_ba($B$2,$D$2,D197,F197,J197,K197,M197)</f>
        <v>8918.380799999999</v>
      </c>
      <c r="BB197" s="91">
        <f>BA197+SUM(N197:AZ197)</f>
        <v>8918.380799999999</v>
      </c>
      <c r="BC197" s="92" t="str">
        <f>SpellNumber(L197,BB197)</f>
        <v>INR  Eight Thousand Nine Hundred &amp; Eighteen  and Paise Thirty Eight Only</v>
      </c>
      <c r="BD197" s="71"/>
      <c r="BE197" s="100">
        <v>657</v>
      </c>
      <c r="BF197" s="97">
        <v>46</v>
      </c>
      <c r="BG197" s="115">
        <f t="shared" si="12"/>
        <v>52.0352</v>
      </c>
      <c r="BH197" s="21"/>
      <c r="BI197" s="115">
        <f t="shared" si="13"/>
        <v>743.1984</v>
      </c>
      <c r="BJ197" s="71"/>
      <c r="BK197" s="71"/>
      <c r="BL197" s="71"/>
      <c r="BM197" s="71"/>
      <c r="BN197" s="71"/>
      <c r="BO197" s="71"/>
      <c r="BP197" s="71"/>
      <c r="BQ197" s="71"/>
      <c r="BR197" s="71"/>
      <c r="BS197" s="71"/>
      <c r="BT197" s="71"/>
      <c r="BU197" s="71"/>
      <c r="BV197" s="71"/>
      <c r="BW197" s="71"/>
      <c r="BX197" s="71"/>
      <c r="BY197" s="71"/>
      <c r="BZ197" s="71"/>
      <c r="CA197" s="71"/>
      <c r="CB197" s="71"/>
      <c r="CC197" s="71"/>
      <c r="CD197" s="71"/>
      <c r="IE197" s="67"/>
      <c r="IF197" s="67"/>
      <c r="IG197" s="67"/>
      <c r="IH197" s="67"/>
      <c r="II197" s="67"/>
    </row>
    <row r="198" spans="1:243" s="21" customFormat="1" ht="96" customHeight="1">
      <c r="A198" s="34">
        <v>186</v>
      </c>
      <c r="B198" s="102" t="s">
        <v>582</v>
      </c>
      <c r="C198" s="103" t="s">
        <v>239</v>
      </c>
      <c r="D198" s="96">
        <v>240</v>
      </c>
      <c r="E198" s="99" t="s">
        <v>354</v>
      </c>
      <c r="F198" s="100">
        <v>609.7168</v>
      </c>
      <c r="G198" s="83"/>
      <c r="H198" s="83"/>
      <c r="I198" s="84" t="s">
        <v>40</v>
      </c>
      <c r="J198" s="85">
        <f t="shared" si="14"/>
        <v>1</v>
      </c>
      <c r="K198" s="86" t="s">
        <v>65</v>
      </c>
      <c r="L198" s="86" t="s">
        <v>7</v>
      </c>
      <c r="M198" s="87"/>
      <c r="N198" s="83"/>
      <c r="O198" s="83"/>
      <c r="P198" s="88"/>
      <c r="Q198" s="83"/>
      <c r="R198" s="83"/>
      <c r="S198" s="88"/>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90">
        <f t="shared" si="15"/>
        <v>146332.032</v>
      </c>
      <c r="BB198" s="91">
        <f t="shared" si="16"/>
        <v>146332.032</v>
      </c>
      <c r="BC198" s="92" t="str">
        <f t="shared" si="17"/>
        <v>INR  One Lakh Forty Six Thousand Three Hundred &amp; Thirty Two  and Paise Three Only</v>
      </c>
      <c r="BE198" s="100">
        <v>539</v>
      </c>
      <c r="BF198" s="97">
        <v>16</v>
      </c>
      <c r="BG198" s="115">
        <f t="shared" si="12"/>
        <v>18.099200000000003</v>
      </c>
      <c r="BI198" s="115">
        <f t="shared" si="13"/>
        <v>609.7168</v>
      </c>
      <c r="IE198" s="22"/>
      <c r="IF198" s="22"/>
      <c r="IG198" s="22"/>
      <c r="IH198" s="22"/>
      <c r="II198" s="22"/>
    </row>
    <row r="199" spans="1:243" s="21" customFormat="1" ht="93" customHeight="1">
      <c r="A199" s="34">
        <v>187</v>
      </c>
      <c r="B199" s="102" t="s">
        <v>583</v>
      </c>
      <c r="C199" s="103" t="s">
        <v>240</v>
      </c>
      <c r="D199" s="96">
        <v>235</v>
      </c>
      <c r="E199" s="99" t="s">
        <v>354</v>
      </c>
      <c r="F199" s="100">
        <v>557.6816000000001</v>
      </c>
      <c r="G199" s="83"/>
      <c r="H199" s="83"/>
      <c r="I199" s="84" t="s">
        <v>40</v>
      </c>
      <c r="J199" s="85">
        <f>IF(I199="Less(-)",-1,1)</f>
        <v>1</v>
      </c>
      <c r="K199" s="86" t="s">
        <v>65</v>
      </c>
      <c r="L199" s="86" t="s">
        <v>7</v>
      </c>
      <c r="M199" s="87"/>
      <c r="N199" s="83"/>
      <c r="O199" s="83"/>
      <c r="P199" s="88"/>
      <c r="Q199" s="83"/>
      <c r="R199" s="83"/>
      <c r="S199" s="88"/>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90">
        <f>total_amount_ba($B$2,$D$2,D199,F199,J199,K199,M199)</f>
        <v>131055.17600000002</v>
      </c>
      <c r="BB199" s="91">
        <f>BA199+SUM(N199:AZ199)</f>
        <v>131055.17600000002</v>
      </c>
      <c r="BC199" s="92" t="str">
        <f>SpellNumber(L199,BB199)</f>
        <v>INR  One Lakh Thirty One Thousand  &amp;Fifty Five  and Paise Eighteen Only</v>
      </c>
      <c r="BE199" s="100">
        <v>493</v>
      </c>
      <c r="BF199" s="97">
        <v>25</v>
      </c>
      <c r="BG199" s="115">
        <f t="shared" si="12"/>
        <v>28.280000000000005</v>
      </c>
      <c r="BI199" s="115">
        <f t="shared" si="13"/>
        <v>557.6816000000001</v>
      </c>
      <c r="IE199" s="22"/>
      <c r="IF199" s="22"/>
      <c r="IG199" s="22"/>
      <c r="IH199" s="22"/>
      <c r="II199" s="22"/>
    </row>
    <row r="200" spans="1:243" s="21" customFormat="1" ht="98.25" customHeight="1">
      <c r="A200" s="34">
        <v>188</v>
      </c>
      <c r="B200" s="102" t="s">
        <v>584</v>
      </c>
      <c r="C200" s="103" t="s">
        <v>241</v>
      </c>
      <c r="D200" s="96">
        <v>190</v>
      </c>
      <c r="E200" s="99" t="s">
        <v>354</v>
      </c>
      <c r="F200" s="100">
        <v>921.9280000000001</v>
      </c>
      <c r="G200" s="83"/>
      <c r="H200" s="83"/>
      <c r="I200" s="84" t="s">
        <v>40</v>
      </c>
      <c r="J200" s="85">
        <f>IF(I200="Less(-)",-1,1)</f>
        <v>1</v>
      </c>
      <c r="K200" s="86" t="s">
        <v>65</v>
      </c>
      <c r="L200" s="86" t="s">
        <v>7</v>
      </c>
      <c r="M200" s="87"/>
      <c r="N200" s="83"/>
      <c r="O200" s="83"/>
      <c r="P200" s="88"/>
      <c r="Q200" s="83"/>
      <c r="R200" s="83"/>
      <c r="S200" s="88"/>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90">
        <f>total_amount_ba($B$2,$D$2,D200,F200,J200,K200,M200)</f>
        <v>175166.32</v>
      </c>
      <c r="BB200" s="91">
        <f>BA200+SUM(N200:AZ200)</f>
        <v>175166.32</v>
      </c>
      <c r="BC200" s="92" t="str">
        <f>SpellNumber(L200,BB200)</f>
        <v>INR  One Lakh Seventy Five Thousand One Hundred &amp; Sixty Six  and Paise Thirty Two Only</v>
      </c>
      <c r="BE200" s="100">
        <v>815</v>
      </c>
      <c r="BF200" s="97">
        <v>292</v>
      </c>
      <c r="BG200" s="115">
        <f t="shared" si="12"/>
        <v>330.3104</v>
      </c>
      <c r="BI200" s="115">
        <f t="shared" si="13"/>
        <v>921.9280000000001</v>
      </c>
      <c r="IE200" s="22"/>
      <c r="IF200" s="22"/>
      <c r="IG200" s="22"/>
      <c r="IH200" s="22"/>
      <c r="II200" s="22"/>
    </row>
    <row r="201" spans="1:243" s="21" customFormat="1" ht="201" customHeight="1">
      <c r="A201" s="34">
        <v>189</v>
      </c>
      <c r="B201" s="102" t="s">
        <v>585</v>
      </c>
      <c r="C201" s="103" t="s">
        <v>242</v>
      </c>
      <c r="D201" s="96">
        <v>88</v>
      </c>
      <c r="E201" s="99" t="s">
        <v>354</v>
      </c>
      <c r="F201" s="100">
        <v>3687.7120000000004</v>
      </c>
      <c r="G201" s="83"/>
      <c r="H201" s="83"/>
      <c r="I201" s="84" t="s">
        <v>40</v>
      </c>
      <c r="J201" s="85">
        <f t="shared" si="14"/>
        <v>1</v>
      </c>
      <c r="K201" s="86" t="s">
        <v>65</v>
      </c>
      <c r="L201" s="86" t="s">
        <v>7</v>
      </c>
      <c r="M201" s="87"/>
      <c r="N201" s="83"/>
      <c r="O201" s="83"/>
      <c r="P201" s="88"/>
      <c r="Q201" s="83"/>
      <c r="R201" s="83"/>
      <c r="S201" s="88"/>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90">
        <f t="shared" si="15"/>
        <v>324518.656</v>
      </c>
      <c r="BB201" s="91">
        <f t="shared" si="16"/>
        <v>324518.656</v>
      </c>
      <c r="BC201" s="92" t="str">
        <f t="shared" si="17"/>
        <v>INR  Three Lakh Twenty Four Thousand Five Hundred &amp; Eighteen  and Paise Sixty Six Only</v>
      </c>
      <c r="BE201" s="100">
        <v>3260</v>
      </c>
      <c r="BF201" s="97">
        <v>85</v>
      </c>
      <c r="BG201" s="115">
        <f t="shared" si="12"/>
        <v>96.152</v>
      </c>
      <c r="BI201" s="115">
        <f t="shared" si="13"/>
        <v>3687.7120000000004</v>
      </c>
      <c r="IE201" s="22"/>
      <c r="IF201" s="22"/>
      <c r="IG201" s="22"/>
      <c r="IH201" s="22"/>
      <c r="II201" s="22"/>
    </row>
    <row r="202" spans="1:243" s="21" customFormat="1" ht="86.25" customHeight="1">
      <c r="A202" s="34">
        <v>190</v>
      </c>
      <c r="B202" s="102" t="s">
        <v>586</v>
      </c>
      <c r="C202" s="103" t="s">
        <v>243</v>
      </c>
      <c r="D202" s="96">
        <v>80</v>
      </c>
      <c r="E202" s="99" t="s">
        <v>354</v>
      </c>
      <c r="F202" s="100">
        <v>1607.4352000000001</v>
      </c>
      <c r="G202" s="83"/>
      <c r="H202" s="83"/>
      <c r="I202" s="84" t="s">
        <v>40</v>
      </c>
      <c r="J202" s="85">
        <f t="shared" si="14"/>
        <v>1</v>
      </c>
      <c r="K202" s="86" t="s">
        <v>65</v>
      </c>
      <c r="L202" s="86" t="s">
        <v>7</v>
      </c>
      <c r="M202" s="87"/>
      <c r="N202" s="83"/>
      <c r="O202" s="83"/>
      <c r="P202" s="88"/>
      <c r="Q202" s="83"/>
      <c r="R202" s="83"/>
      <c r="S202" s="88"/>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90">
        <f t="shared" si="15"/>
        <v>128594.816</v>
      </c>
      <c r="BB202" s="91">
        <f t="shared" si="16"/>
        <v>128594.816</v>
      </c>
      <c r="BC202" s="92" t="str">
        <f t="shared" si="17"/>
        <v>INR  One Lakh Twenty Eight Thousand Five Hundred &amp; Ninety Four  and Paise Eighty Two Only</v>
      </c>
      <c r="BE202" s="100">
        <v>1421</v>
      </c>
      <c r="BF202" s="97">
        <v>276</v>
      </c>
      <c r="BG202" s="115">
        <f t="shared" si="12"/>
        <v>312.2112</v>
      </c>
      <c r="BI202" s="115">
        <f t="shared" si="13"/>
        <v>1607.4352000000001</v>
      </c>
      <c r="IE202" s="22"/>
      <c r="IF202" s="22"/>
      <c r="IG202" s="22"/>
      <c r="IH202" s="22"/>
      <c r="II202" s="22"/>
    </row>
    <row r="203" spans="1:243" s="21" customFormat="1" ht="88.5" customHeight="1">
      <c r="A203" s="34">
        <v>191</v>
      </c>
      <c r="B203" s="102" t="s">
        <v>587</v>
      </c>
      <c r="C203" s="103" t="s">
        <v>244</v>
      </c>
      <c r="D203" s="96">
        <v>64</v>
      </c>
      <c r="E203" s="99" t="s">
        <v>354</v>
      </c>
      <c r="F203" s="100">
        <v>429.85600000000005</v>
      </c>
      <c r="G203" s="83"/>
      <c r="H203" s="83"/>
      <c r="I203" s="84" t="s">
        <v>40</v>
      </c>
      <c r="J203" s="85">
        <f>IF(I203="Less(-)",-1,1)</f>
        <v>1</v>
      </c>
      <c r="K203" s="86" t="s">
        <v>65</v>
      </c>
      <c r="L203" s="86" t="s">
        <v>7</v>
      </c>
      <c r="M203" s="87"/>
      <c r="N203" s="83"/>
      <c r="O203" s="83"/>
      <c r="P203" s="88"/>
      <c r="Q203" s="83"/>
      <c r="R203" s="83"/>
      <c r="S203" s="88"/>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90">
        <f>total_amount_ba($B$2,$D$2,D203,F203,J203,K203,M203)</f>
        <v>27510.784000000003</v>
      </c>
      <c r="BB203" s="91">
        <f>BA203+SUM(N203:AZ203)</f>
        <v>27510.784000000003</v>
      </c>
      <c r="BC203" s="92" t="str">
        <f>SpellNumber(L203,BB203)</f>
        <v>INR  Twenty Seven Thousand Five Hundred &amp; Ten  and Paise Seventy Eight Only</v>
      </c>
      <c r="BE203" s="100">
        <v>380</v>
      </c>
      <c r="BF203" s="97">
        <v>147</v>
      </c>
      <c r="BG203" s="115">
        <f t="shared" si="12"/>
        <v>166.28640000000001</v>
      </c>
      <c r="BI203" s="115">
        <f t="shared" si="13"/>
        <v>429.85600000000005</v>
      </c>
      <c r="IE203" s="22"/>
      <c r="IF203" s="22"/>
      <c r="IG203" s="22"/>
      <c r="IH203" s="22"/>
      <c r="II203" s="22"/>
    </row>
    <row r="204" spans="1:243" s="21" customFormat="1" ht="77.25" customHeight="1">
      <c r="A204" s="34">
        <v>192</v>
      </c>
      <c r="B204" s="102" t="s">
        <v>361</v>
      </c>
      <c r="C204" s="103" t="s">
        <v>245</v>
      </c>
      <c r="D204" s="96">
        <v>16</v>
      </c>
      <c r="E204" s="99" t="s">
        <v>354</v>
      </c>
      <c r="F204" s="100">
        <v>548.6320000000001</v>
      </c>
      <c r="G204" s="83"/>
      <c r="H204" s="83"/>
      <c r="I204" s="84" t="s">
        <v>40</v>
      </c>
      <c r="J204" s="85">
        <f>IF(I204="Less(-)",-1,1)</f>
        <v>1</v>
      </c>
      <c r="K204" s="86" t="s">
        <v>65</v>
      </c>
      <c r="L204" s="86" t="s">
        <v>7</v>
      </c>
      <c r="M204" s="87"/>
      <c r="N204" s="83"/>
      <c r="O204" s="83"/>
      <c r="P204" s="88"/>
      <c r="Q204" s="83"/>
      <c r="R204" s="83"/>
      <c r="S204" s="88"/>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90">
        <f>total_amount_ba($B$2,$D$2,D204,F204,J204,K204,M204)</f>
        <v>8778.112000000001</v>
      </c>
      <c r="BB204" s="91">
        <f>BA204+SUM(N204:AZ204)</f>
        <v>8778.112000000001</v>
      </c>
      <c r="BC204" s="92" t="str">
        <f>SpellNumber(L204,BB204)</f>
        <v>INR  Eight Thousand Seven Hundred &amp; Seventy Eight  and Paise Eleven Only</v>
      </c>
      <c r="BE204" s="100">
        <v>485</v>
      </c>
      <c r="BF204" s="97">
        <v>85</v>
      </c>
      <c r="BG204" s="115">
        <f t="shared" si="12"/>
        <v>96.152</v>
      </c>
      <c r="BI204" s="115">
        <f t="shared" si="13"/>
        <v>548.6320000000001</v>
      </c>
      <c r="IE204" s="22"/>
      <c r="IF204" s="22"/>
      <c r="IG204" s="22"/>
      <c r="IH204" s="22"/>
      <c r="II204" s="22"/>
    </row>
    <row r="205" spans="1:243" s="21" customFormat="1" ht="73.5" customHeight="1">
      <c r="A205" s="34">
        <v>193</v>
      </c>
      <c r="B205" s="102" t="s">
        <v>588</v>
      </c>
      <c r="C205" s="103" t="s">
        <v>246</v>
      </c>
      <c r="D205" s="96">
        <v>70</v>
      </c>
      <c r="E205" s="99" t="s">
        <v>354</v>
      </c>
      <c r="F205" s="100">
        <v>1148.1680000000001</v>
      </c>
      <c r="G205" s="83"/>
      <c r="H205" s="83"/>
      <c r="I205" s="84" t="s">
        <v>40</v>
      </c>
      <c r="J205" s="85">
        <f>IF(I205="Less(-)",-1,1)</f>
        <v>1</v>
      </c>
      <c r="K205" s="86" t="s">
        <v>65</v>
      </c>
      <c r="L205" s="86" t="s">
        <v>7</v>
      </c>
      <c r="M205" s="87"/>
      <c r="N205" s="83"/>
      <c r="O205" s="83"/>
      <c r="P205" s="88"/>
      <c r="Q205" s="83"/>
      <c r="R205" s="83"/>
      <c r="S205" s="88"/>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90">
        <f>total_amount_ba($B$2,$D$2,D205,F205,J205,K205,M205)</f>
        <v>80371.76000000001</v>
      </c>
      <c r="BB205" s="91">
        <f>BA205+SUM(N205:AZ205)</f>
        <v>80371.76000000001</v>
      </c>
      <c r="BC205" s="92" t="str">
        <f>SpellNumber(L205,BB205)</f>
        <v>INR  Eighty Thousand Three Hundred &amp; Seventy One  and Paise Seventy Six Only</v>
      </c>
      <c r="BE205" s="100">
        <v>1015</v>
      </c>
      <c r="BF205" s="97">
        <v>21</v>
      </c>
      <c r="BG205" s="115">
        <f t="shared" si="12"/>
        <v>23.755200000000002</v>
      </c>
      <c r="BI205" s="115">
        <f t="shared" si="13"/>
        <v>1148.1680000000001</v>
      </c>
      <c r="IE205" s="22"/>
      <c r="IF205" s="22"/>
      <c r="IG205" s="22"/>
      <c r="IH205" s="22"/>
      <c r="II205" s="22"/>
    </row>
    <row r="206" spans="1:243" s="21" customFormat="1" ht="86.25" customHeight="1">
      <c r="A206" s="34">
        <v>194</v>
      </c>
      <c r="B206" s="102" t="s">
        <v>589</v>
      </c>
      <c r="C206" s="103" t="s">
        <v>247</v>
      </c>
      <c r="D206" s="96">
        <v>78</v>
      </c>
      <c r="E206" s="99" t="s">
        <v>354</v>
      </c>
      <c r="F206" s="100">
        <v>693.4256</v>
      </c>
      <c r="G206" s="83"/>
      <c r="H206" s="83"/>
      <c r="I206" s="84" t="s">
        <v>40</v>
      </c>
      <c r="J206" s="85">
        <f t="shared" si="14"/>
        <v>1</v>
      </c>
      <c r="K206" s="86" t="s">
        <v>65</v>
      </c>
      <c r="L206" s="86" t="s">
        <v>7</v>
      </c>
      <c r="M206" s="87"/>
      <c r="N206" s="83"/>
      <c r="O206" s="83"/>
      <c r="P206" s="88"/>
      <c r="Q206" s="83"/>
      <c r="R206" s="83"/>
      <c r="S206" s="88"/>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90">
        <f t="shared" si="15"/>
        <v>54087.196800000005</v>
      </c>
      <c r="BB206" s="91">
        <f t="shared" si="16"/>
        <v>54087.196800000005</v>
      </c>
      <c r="BC206" s="92" t="str">
        <f t="shared" si="17"/>
        <v>INR  Fifty Four Thousand  &amp;Eighty Seven  and Paise Twenty Only</v>
      </c>
      <c r="BE206" s="100">
        <v>613</v>
      </c>
      <c r="BF206" s="97">
        <v>33</v>
      </c>
      <c r="BG206" s="115">
        <f t="shared" si="12"/>
        <v>37.3296</v>
      </c>
      <c r="BI206" s="115">
        <f t="shared" si="13"/>
        <v>693.4256</v>
      </c>
      <c r="IE206" s="22"/>
      <c r="IF206" s="22"/>
      <c r="IG206" s="22"/>
      <c r="IH206" s="22"/>
      <c r="II206" s="22"/>
    </row>
    <row r="207" spans="1:243" s="21" customFormat="1" ht="45" customHeight="1">
      <c r="A207" s="34">
        <v>195</v>
      </c>
      <c r="B207" s="102" t="s">
        <v>590</v>
      </c>
      <c r="C207" s="103" t="s">
        <v>248</v>
      </c>
      <c r="D207" s="96">
        <v>64</v>
      </c>
      <c r="E207" s="99" t="s">
        <v>354</v>
      </c>
      <c r="F207" s="100">
        <v>70.13440000000001</v>
      </c>
      <c r="G207" s="83"/>
      <c r="H207" s="83"/>
      <c r="I207" s="84" t="s">
        <v>40</v>
      </c>
      <c r="J207" s="85">
        <f t="shared" si="14"/>
        <v>1</v>
      </c>
      <c r="K207" s="86" t="s">
        <v>65</v>
      </c>
      <c r="L207" s="86" t="s">
        <v>7</v>
      </c>
      <c r="M207" s="87"/>
      <c r="N207" s="83"/>
      <c r="O207" s="83"/>
      <c r="P207" s="88"/>
      <c r="Q207" s="83"/>
      <c r="R207" s="83"/>
      <c r="S207" s="88"/>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90">
        <f t="shared" si="15"/>
        <v>4488.601600000001</v>
      </c>
      <c r="BB207" s="91">
        <f t="shared" si="16"/>
        <v>4488.601600000001</v>
      </c>
      <c r="BC207" s="92" t="str">
        <f t="shared" si="17"/>
        <v>INR  Four Thousand Four Hundred &amp; Eighty Eight  and Paise Sixty Only</v>
      </c>
      <c r="BE207" s="100">
        <v>62</v>
      </c>
      <c r="BF207" s="82">
        <v>45</v>
      </c>
      <c r="BG207" s="115">
        <f aca="true" t="shared" si="18" ref="BG207:BG235">BF207*1.12*1.01</f>
        <v>50.904</v>
      </c>
      <c r="BI207" s="115">
        <f aca="true" t="shared" si="19" ref="BI207:BI270">BE207*1.12*1.01</f>
        <v>70.13440000000001</v>
      </c>
      <c r="IE207" s="22"/>
      <c r="IF207" s="22"/>
      <c r="IG207" s="22"/>
      <c r="IH207" s="22"/>
      <c r="II207" s="22"/>
    </row>
    <row r="208" spans="1:243" s="21" customFormat="1" ht="60.75" customHeight="1">
      <c r="A208" s="34">
        <v>196</v>
      </c>
      <c r="B208" s="102" t="s">
        <v>591</v>
      </c>
      <c r="C208" s="103" t="s">
        <v>249</v>
      </c>
      <c r="D208" s="96">
        <v>142</v>
      </c>
      <c r="E208" s="99" t="s">
        <v>354</v>
      </c>
      <c r="F208" s="100">
        <v>237.55200000000002</v>
      </c>
      <c r="G208" s="83"/>
      <c r="H208" s="83"/>
      <c r="I208" s="84" t="s">
        <v>40</v>
      </c>
      <c r="J208" s="85">
        <f>IF(I208="Less(-)",-1,1)</f>
        <v>1</v>
      </c>
      <c r="K208" s="86" t="s">
        <v>65</v>
      </c>
      <c r="L208" s="86" t="s">
        <v>7</v>
      </c>
      <c r="M208" s="87"/>
      <c r="N208" s="83"/>
      <c r="O208" s="83"/>
      <c r="P208" s="88"/>
      <c r="Q208" s="83"/>
      <c r="R208" s="83"/>
      <c r="S208" s="88"/>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90">
        <f>total_amount_ba($B$2,$D$2,D208,F208,J208,K208,M208)</f>
        <v>33732.384000000005</v>
      </c>
      <c r="BB208" s="91">
        <f>BA208+SUM(N208:AZ208)</f>
        <v>33732.384000000005</v>
      </c>
      <c r="BC208" s="92" t="str">
        <f>SpellNumber(L208,BB208)</f>
        <v>INR  Thirty Three Thousand Seven Hundred &amp; Thirty Two  and Paise Thirty Eight Only</v>
      </c>
      <c r="BE208" s="100">
        <v>210</v>
      </c>
      <c r="BF208" s="82">
        <v>57</v>
      </c>
      <c r="BG208" s="115">
        <f t="shared" si="18"/>
        <v>64.47840000000001</v>
      </c>
      <c r="BI208" s="115">
        <f t="shared" si="19"/>
        <v>237.55200000000002</v>
      </c>
      <c r="IE208" s="22"/>
      <c r="IF208" s="22"/>
      <c r="IG208" s="22"/>
      <c r="IH208" s="22"/>
      <c r="II208" s="22"/>
    </row>
    <row r="209" spans="1:243" s="21" customFormat="1" ht="51" customHeight="1">
      <c r="A209" s="34">
        <v>197</v>
      </c>
      <c r="B209" s="102" t="s">
        <v>592</v>
      </c>
      <c r="C209" s="103" t="s">
        <v>250</v>
      </c>
      <c r="D209" s="96">
        <v>142</v>
      </c>
      <c r="E209" s="99" t="s">
        <v>354</v>
      </c>
      <c r="F209" s="100">
        <v>152.71200000000002</v>
      </c>
      <c r="G209" s="83"/>
      <c r="H209" s="83"/>
      <c r="I209" s="84" t="s">
        <v>40</v>
      </c>
      <c r="J209" s="85">
        <f>IF(I209="Less(-)",-1,1)</f>
        <v>1</v>
      </c>
      <c r="K209" s="86" t="s">
        <v>65</v>
      </c>
      <c r="L209" s="86" t="s">
        <v>7</v>
      </c>
      <c r="M209" s="87"/>
      <c r="N209" s="83"/>
      <c r="O209" s="83"/>
      <c r="P209" s="88"/>
      <c r="Q209" s="83"/>
      <c r="R209" s="83"/>
      <c r="S209" s="88"/>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90">
        <f>total_amount_ba($B$2,$D$2,D209,F209,J209,K209,M209)</f>
        <v>21685.104000000003</v>
      </c>
      <c r="BB209" s="91">
        <f>BA209+SUM(N209:AZ209)</f>
        <v>21685.104000000003</v>
      </c>
      <c r="BC209" s="92" t="str">
        <f>SpellNumber(L209,BB209)</f>
        <v>INR  Twenty One Thousand Six Hundred &amp; Eighty Five  and Paise Ten Only</v>
      </c>
      <c r="BE209" s="100">
        <v>135</v>
      </c>
      <c r="BF209" s="82">
        <v>84</v>
      </c>
      <c r="BG209" s="115">
        <f t="shared" si="18"/>
        <v>95.02080000000001</v>
      </c>
      <c r="BI209" s="115">
        <f t="shared" si="19"/>
        <v>152.71200000000002</v>
      </c>
      <c r="IE209" s="22"/>
      <c r="IF209" s="22"/>
      <c r="IG209" s="22"/>
      <c r="IH209" s="22"/>
      <c r="II209" s="22"/>
    </row>
    <row r="210" spans="1:243" s="21" customFormat="1" ht="61.5" customHeight="1">
      <c r="A210" s="34">
        <v>198</v>
      </c>
      <c r="B210" s="102" t="s">
        <v>593</v>
      </c>
      <c r="C210" s="103" t="s">
        <v>251</v>
      </c>
      <c r="D210" s="96">
        <v>102</v>
      </c>
      <c r="E210" s="99" t="s">
        <v>354</v>
      </c>
      <c r="F210" s="100">
        <v>486.41600000000005</v>
      </c>
      <c r="G210" s="83"/>
      <c r="H210" s="83"/>
      <c r="I210" s="84" t="s">
        <v>40</v>
      </c>
      <c r="J210" s="85">
        <f t="shared" si="14"/>
        <v>1</v>
      </c>
      <c r="K210" s="86" t="s">
        <v>65</v>
      </c>
      <c r="L210" s="86" t="s">
        <v>7</v>
      </c>
      <c r="M210" s="87"/>
      <c r="N210" s="83"/>
      <c r="O210" s="83"/>
      <c r="P210" s="88"/>
      <c r="Q210" s="83"/>
      <c r="R210" s="83"/>
      <c r="S210" s="88"/>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90">
        <f t="shared" si="15"/>
        <v>49614.43200000001</v>
      </c>
      <c r="BB210" s="91">
        <f t="shared" si="16"/>
        <v>49614.43200000001</v>
      </c>
      <c r="BC210" s="92" t="str">
        <f t="shared" si="17"/>
        <v>INR  Forty Nine Thousand Six Hundred &amp; Fourteen  and Paise Forty Three Only</v>
      </c>
      <c r="BE210" s="100">
        <v>430</v>
      </c>
      <c r="BF210" s="82">
        <v>2869</v>
      </c>
      <c r="BG210" s="115">
        <f t="shared" si="18"/>
        <v>3245.4128</v>
      </c>
      <c r="BI210" s="115">
        <f t="shared" si="19"/>
        <v>486.41600000000005</v>
      </c>
      <c r="IE210" s="22"/>
      <c r="IF210" s="22"/>
      <c r="IG210" s="22"/>
      <c r="IH210" s="22"/>
      <c r="II210" s="22"/>
    </row>
    <row r="211" spans="1:243" s="21" customFormat="1" ht="66.75" customHeight="1">
      <c r="A211" s="34">
        <v>199</v>
      </c>
      <c r="B211" s="102" t="s">
        <v>594</v>
      </c>
      <c r="C211" s="103" t="s">
        <v>252</v>
      </c>
      <c r="D211" s="96">
        <v>24</v>
      </c>
      <c r="E211" s="99" t="s">
        <v>354</v>
      </c>
      <c r="F211" s="100">
        <v>11802.940800000002</v>
      </c>
      <c r="G211" s="83"/>
      <c r="H211" s="83"/>
      <c r="I211" s="84" t="s">
        <v>40</v>
      </c>
      <c r="J211" s="85">
        <f t="shared" si="14"/>
        <v>1</v>
      </c>
      <c r="K211" s="86" t="s">
        <v>65</v>
      </c>
      <c r="L211" s="86" t="s">
        <v>7</v>
      </c>
      <c r="M211" s="87"/>
      <c r="N211" s="83"/>
      <c r="O211" s="83"/>
      <c r="P211" s="88"/>
      <c r="Q211" s="83"/>
      <c r="R211" s="83"/>
      <c r="S211" s="88"/>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90">
        <f t="shared" si="15"/>
        <v>283270.57920000004</v>
      </c>
      <c r="BB211" s="91">
        <f t="shared" si="16"/>
        <v>283270.57920000004</v>
      </c>
      <c r="BC211" s="92" t="str">
        <f t="shared" si="17"/>
        <v>INR  Two Lakh Eighty Three Thousand Two Hundred &amp; Seventy  and Paise Fifty Eight Only</v>
      </c>
      <c r="BE211" s="100">
        <v>10434</v>
      </c>
      <c r="BF211" s="82">
        <v>1132</v>
      </c>
      <c r="BG211" s="115">
        <f t="shared" si="18"/>
        <v>1280.5184000000002</v>
      </c>
      <c r="BI211" s="115">
        <f t="shared" si="19"/>
        <v>11802.940800000002</v>
      </c>
      <c r="IE211" s="22"/>
      <c r="IF211" s="22"/>
      <c r="IG211" s="22"/>
      <c r="IH211" s="22"/>
      <c r="II211" s="22"/>
    </row>
    <row r="212" spans="1:243" s="21" customFormat="1" ht="156" customHeight="1">
      <c r="A212" s="34">
        <v>200</v>
      </c>
      <c r="B212" s="102" t="s">
        <v>595</v>
      </c>
      <c r="C212" s="103" t="s">
        <v>253</v>
      </c>
      <c r="D212" s="96">
        <v>264</v>
      </c>
      <c r="E212" s="99" t="s">
        <v>344</v>
      </c>
      <c r="F212" s="100">
        <v>548.6320000000001</v>
      </c>
      <c r="G212" s="83"/>
      <c r="H212" s="83"/>
      <c r="I212" s="84" t="s">
        <v>40</v>
      </c>
      <c r="J212" s="85">
        <f>IF(I212="Less(-)",-1,1)</f>
        <v>1</v>
      </c>
      <c r="K212" s="86" t="s">
        <v>65</v>
      </c>
      <c r="L212" s="86" t="s">
        <v>7</v>
      </c>
      <c r="M212" s="87"/>
      <c r="N212" s="83"/>
      <c r="O212" s="83"/>
      <c r="P212" s="88"/>
      <c r="Q212" s="83"/>
      <c r="R212" s="83"/>
      <c r="S212" s="88"/>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90">
        <f>total_amount_ba($B$2,$D$2,D212,F212,J212,K212,M212)</f>
        <v>144838.84800000003</v>
      </c>
      <c r="BB212" s="91">
        <f>BA212+SUM(N212:AZ212)</f>
        <v>144838.84800000003</v>
      </c>
      <c r="BC212" s="92" t="str">
        <f>SpellNumber(L212,BB212)</f>
        <v>INR  One Lakh Forty Four Thousand Eight Hundred &amp; Thirty Eight  and Paise Eighty Five Only</v>
      </c>
      <c r="BE212" s="100">
        <v>485</v>
      </c>
      <c r="BF212" s="82">
        <v>881</v>
      </c>
      <c r="BG212" s="115">
        <f t="shared" si="18"/>
        <v>996.5872000000002</v>
      </c>
      <c r="BI212" s="115">
        <f t="shared" si="19"/>
        <v>548.6320000000001</v>
      </c>
      <c r="IE212" s="22"/>
      <c r="IF212" s="22"/>
      <c r="IG212" s="22"/>
      <c r="IH212" s="22"/>
      <c r="II212" s="22"/>
    </row>
    <row r="213" spans="1:243" s="21" customFormat="1" ht="72.75" customHeight="1">
      <c r="A213" s="34">
        <v>201</v>
      </c>
      <c r="B213" s="102" t="s">
        <v>596</v>
      </c>
      <c r="C213" s="103" t="s">
        <v>254</v>
      </c>
      <c r="D213" s="96">
        <v>116</v>
      </c>
      <c r="E213" s="99" t="s">
        <v>572</v>
      </c>
      <c r="F213" s="100">
        <v>221.7152</v>
      </c>
      <c r="G213" s="83"/>
      <c r="H213" s="83"/>
      <c r="I213" s="84" t="s">
        <v>40</v>
      </c>
      <c r="J213" s="85">
        <f aca="true" t="shared" si="20" ref="J213:J277">IF(I213="Less(-)",-1,1)</f>
        <v>1</v>
      </c>
      <c r="K213" s="86" t="s">
        <v>65</v>
      </c>
      <c r="L213" s="86" t="s">
        <v>7</v>
      </c>
      <c r="M213" s="87"/>
      <c r="N213" s="83"/>
      <c r="O213" s="83"/>
      <c r="P213" s="88"/>
      <c r="Q213" s="83"/>
      <c r="R213" s="83"/>
      <c r="S213" s="88"/>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90">
        <f aca="true" t="shared" si="21" ref="BA213:BA277">total_amount_ba($B$2,$D$2,D213,F213,J213,K213,M213)</f>
        <v>25718.963200000002</v>
      </c>
      <c r="BB213" s="91">
        <f aca="true" t="shared" si="22" ref="BB213:BB277">BA213+SUM(N213:AZ213)</f>
        <v>25718.963200000002</v>
      </c>
      <c r="BC213" s="92" t="str">
        <f aca="true" t="shared" si="23" ref="BC213:BC277">SpellNumber(L213,BB213)</f>
        <v>INR  Twenty Five Thousand Seven Hundred &amp; Eighteen  and Paise Ninety Six Only</v>
      </c>
      <c r="BE213" s="100">
        <v>196</v>
      </c>
      <c r="BF213" s="82">
        <v>3287</v>
      </c>
      <c r="BG213" s="115">
        <f t="shared" si="18"/>
        <v>3718.2544000000007</v>
      </c>
      <c r="BI213" s="115">
        <f t="shared" si="19"/>
        <v>221.7152</v>
      </c>
      <c r="IE213" s="22"/>
      <c r="IF213" s="22"/>
      <c r="IG213" s="22"/>
      <c r="IH213" s="22"/>
      <c r="II213" s="22"/>
    </row>
    <row r="214" spans="1:243" s="21" customFormat="1" ht="72" customHeight="1">
      <c r="A214" s="34">
        <v>202</v>
      </c>
      <c r="B214" s="102" t="s">
        <v>597</v>
      </c>
      <c r="C214" s="103" t="s">
        <v>255</v>
      </c>
      <c r="D214" s="96">
        <v>700</v>
      </c>
      <c r="E214" s="99" t="s">
        <v>572</v>
      </c>
      <c r="F214" s="100">
        <v>330.3104</v>
      </c>
      <c r="G214" s="83"/>
      <c r="H214" s="83"/>
      <c r="I214" s="84" t="s">
        <v>40</v>
      </c>
      <c r="J214" s="85">
        <f t="shared" si="20"/>
        <v>1</v>
      </c>
      <c r="K214" s="86" t="s">
        <v>65</v>
      </c>
      <c r="L214" s="86" t="s">
        <v>7</v>
      </c>
      <c r="M214" s="87"/>
      <c r="N214" s="83"/>
      <c r="O214" s="83"/>
      <c r="P214" s="88"/>
      <c r="Q214" s="83"/>
      <c r="R214" s="83"/>
      <c r="S214" s="88"/>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90">
        <f t="shared" si="21"/>
        <v>231217.28</v>
      </c>
      <c r="BB214" s="91">
        <f t="shared" si="22"/>
        <v>231217.28</v>
      </c>
      <c r="BC214" s="92" t="str">
        <f t="shared" si="23"/>
        <v>INR  Two Lakh Thirty One Thousand Two Hundred &amp; Seventeen  and Paise Twenty Eight Only</v>
      </c>
      <c r="BE214" s="100">
        <v>292</v>
      </c>
      <c r="BF214" s="82">
        <v>1613</v>
      </c>
      <c r="BG214" s="115">
        <f t="shared" si="18"/>
        <v>1824.6256000000003</v>
      </c>
      <c r="BI214" s="115">
        <f t="shared" si="19"/>
        <v>330.3104</v>
      </c>
      <c r="IE214" s="22"/>
      <c r="IF214" s="22"/>
      <c r="IG214" s="22"/>
      <c r="IH214" s="22"/>
      <c r="II214" s="22"/>
    </row>
    <row r="215" spans="1:243" s="21" customFormat="1" ht="71.25" customHeight="1">
      <c r="A215" s="34">
        <v>203</v>
      </c>
      <c r="B215" s="102" t="s">
        <v>598</v>
      </c>
      <c r="C215" s="103" t="s">
        <v>256</v>
      </c>
      <c r="D215" s="96">
        <v>636.8</v>
      </c>
      <c r="E215" s="99" t="s">
        <v>572</v>
      </c>
      <c r="F215" s="100">
        <v>617.6352</v>
      </c>
      <c r="G215" s="83"/>
      <c r="H215" s="83"/>
      <c r="I215" s="84" t="s">
        <v>40</v>
      </c>
      <c r="J215" s="85">
        <f t="shared" si="20"/>
        <v>1</v>
      </c>
      <c r="K215" s="86" t="s">
        <v>65</v>
      </c>
      <c r="L215" s="86" t="s">
        <v>7</v>
      </c>
      <c r="M215" s="87"/>
      <c r="N215" s="83"/>
      <c r="O215" s="83"/>
      <c r="P215" s="88"/>
      <c r="Q215" s="83"/>
      <c r="R215" s="83"/>
      <c r="S215" s="88"/>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90">
        <f t="shared" si="21"/>
        <v>393310.09536</v>
      </c>
      <c r="BB215" s="91">
        <f t="shared" si="22"/>
        <v>393310.09536</v>
      </c>
      <c r="BC215" s="92" t="str">
        <f t="shared" si="23"/>
        <v>INR  Three Lakh Ninety Three Thousand Three Hundred &amp; Ten  and Paise Ten Only</v>
      </c>
      <c r="BE215" s="100">
        <v>546</v>
      </c>
      <c r="BF215" s="82">
        <v>1015</v>
      </c>
      <c r="BG215" s="115">
        <f t="shared" si="18"/>
        <v>1148.1680000000001</v>
      </c>
      <c r="BI215" s="115">
        <f t="shared" si="19"/>
        <v>617.6352</v>
      </c>
      <c r="IE215" s="22"/>
      <c r="IF215" s="22"/>
      <c r="IG215" s="22"/>
      <c r="IH215" s="22"/>
      <c r="II215" s="22"/>
    </row>
    <row r="216" spans="1:243" s="21" customFormat="1" ht="69" customHeight="1">
      <c r="A216" s="34">
        <v>204</v>
      </c>
      <c r="B216" s="102" t="s">
        <v>599</v>
      </c>
      <c r="C216" s="103" t="s">
        <v>257</v>
      </c>
      <c r="D216" s="96">
        <v>30</v>
      </c>
      <c r="E216" s="99" t="s">
        <v>572</v>
      </c>
      <c r="F216" s="100">
        <v>238.68320000000003</v>
      </c>
      <c r="G216" s="83"/>
      <c r="H216" s="83"/>
      <c r="I216" s="84" t="s">
        <v>40</v>
      </c>
      <c r="J216" s="85">
        <f>IF(I216="Less(-)",-1,1)</f>
        <v>1</v>
      </c>
      <c r="K216" s="86" t="s">
        <v>65</v>
      </c>
      <c r="L216" s="86" t="s">
        <v>7</v>
      </c>
      <c r="M216" s="87"/>
      <c r="N216" s="83"/>
      <c r="O216" s="83"/>
      <c r="P216" s="88"/>
      <c r="Q216" s="83"/>
      <c r="R216" s="83"/>
      <c r="S216" s="88"/>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90">
        <f>total_amount_ba($B$2,$D$2,D216,F216,J216,K216,M216)</f>
        <v>7160.496000000001</v>
      </c>
      <c r="BB216" s="91">
        <f>BA216+SUM(N216:AZ216)</f>
        <v>7160.496000000001</v>
      </c>
      <c r="BC216" s="92" t="str">
        <f>SpellNumber(L216,BB216)</f>
        <v>INR  Seven Thousand One Hundred &amp; Sixty  and Paise Fifty Only</v>
      </c>
      <c r="BE216" s="100">
        <v>211</v>
      </c>
      <c r="BF216" s="82">
        <v>485</v>
      </c>
      <c r="BG216" s="115">
        <f t="shared" si="18"/>
        <v>548.6320000000001</v>
      </c>
      <c r="BI216" s="115">
        <f t="shared" si="19"/>
        <v>238.68320000000003</v>
      </c>
      <c r="IE216" s="22"/>
      <c r="IF216" s="22"/>
      <c r="IG216" s="22"/>
      <c r="IH216" s="22"/>
      <c r="II216" s="22"/>
    </row>
    <row r="217" spans="1:243" s="21" customFormat="1" ht="75" customHeight="1">
      <c r="A217" s="34">
        <v>205</v>
      </c>
      <c r="B217" s="102" t="s">
        <v>600</v>
      </c>
      <c r="C217" s="103" t="s">
        <v>258</v>
      </c>
      <c r="D217" s="96">
        <v>50</v>
      </c>
      <c r="E217" s="99" t="s">
        <v>572</v>
      </c>
      <c r="F217" s="100">
        <v>356.32800000000003</v>
      </c>
      <c r="G217" s="83"/>
      <c r="H217" s="83"/>
      <c r="I217" s="84" t="s">
        <v>40</v>
      </c>
      <c r="J217" s="85">
        <f t="shared" si="20"/>
        <v>1</v>
      </c>
      <c r="K217" s="86" t="s">
        <v>65</v>
      </c>
      <c r="L217" s="86" t="s">
        <v>7</v>
      </c>
      <c r="M217" s="87"/>
      <c r="N217" s="83"/>
      <c r="O217" s="83"/>
      <c r="P217" s="88"/>
      <c r="Q217" s="83"/>
      <c r="R217" s="83"/>
      <c r="S217" s="88"/>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90">
        <f t="shared" si="21"/>
        <v>17816.4</v>
      </c>
      <c r="BB217" s="91">
        <f t="shared" si="22"/>
        <v>17816.4</v>
      </c>
      <c r="BC217" s="92" t="str">
        <f t="shared" si="23"/>
        <v>INR  Seventeen Thousand Eight Hundred &amp; Sixteen  and Paise Forty Only</v>
      </c>
      <c r="BE217" s="100">
        <v>315</v>
      </c>
      <c r="BF217" s="82">
        <v>91</v>
      </c>
      <c r="BG217" s="115">
        <f t="shared" si="18"/>
        <v>102.93920000000001</v>
      </c>
      <c r="BI217" s="115">
        <f t="shared" si="19"/>
        <v>356.32800000000003</v>
      </c>
      <c r="IE217" s="22"/>
      <c r="IF217" s="22"/>
      <c r="IG217" s="22"/>
      <c r="IH217" s="22"/>
      <c r="II217" s="22"/>
    </row>
    <row r="218" spans="1:243" s="21" customFormat="1" ht="72" customHeight="1">
      <c r="A218" s="34">
        <v>206</v>
      </c>
      <c r="B218" s="102" t="s">
        <v>601</v>
      </c>
      <c r="C218" s="103" t="s">
        <v>259</v>
      </c>
      <c r="D218" s="96">
        <v>40</v>
      </c>
      <c r="E218" s="99" t="s">
        <v>572</v>
      </c>
      <c r="F218" s="100">
        <v>676.4576000000001</v>
      </c>
      <c r="G218" s="83"/>
      <c r="H218" s="83"/>
      <c r="I218" s="84" t="s">
        <v>40</v>
      </c>
      <c r="J218" s="85">
        <f t="shared" si="20"/>
        <v>1</v>
      </c>
      <c r="K218" s="86" t="s">
        <v>65</v>
      </c>
      <c r="L218" s="86" t="s">
        <v>7</v>
      </c>
      <c r="M218" s="87"/>
      <c r="N218" s="83"/>
      <c r="O218" s="83"/>
      <c r="P218" s="88"/>
      <c r="Q218" s="83"/>
      <c r="R218" s="83"/>
      <c r="S218" s="88"/>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90">
        <f t="shared" si="21"/>
        <v>27058.304000000004</v>
      </c>
      <c r="BB218" s="91">
        <f t="shared" si="22"/>
        <v>27058.304000000004</v>
      </c>
      <c r="BC218" s="92" t="str">
        <f t="shared" si="23"/>
        <v>INR  Twenty Seven Thousand  &amp;Fifty Eight  and Paise Thirty Only</v>
      </c>
      <c r="BE218" s="100">
        <v>598</v>
      </c>
      <c r="BF218" s="82">
        <v>3260</v>
      </c>
      <c r="BG218" s="115">
        <f t="shared" si="18"/>
        <v>3687.7120000000004</v>
      </c>
      <c r="BI218" s="115">
        <f t="shared" si="19"/>
        <v>676.4576000000001</v>
      </c>
      <c r="IE218" s="22"/>
      <c r="IF218" s="22"/>
      <c r="IG218" s="22"/>
      <c r="IH218" s="22"/>
      <c r="II218" s="22"/>
    </row>
    <row r="219" spans="1:243" s="21" customFormat="1" ht="83.25" customHeight="1">
      <c r="A219" s="34">
        <v>207</v>
      </c>
      <c r="B219" s="102" t="s">
        <v>602</v>
      </c>
      <c r="C219" s="103" t="s">
        <v>260</v>
      </c>
      <c r="D219" s="96">
        <v>8</v>
      </c>
      <c r="E219" s="99" t="s">
        <v>345</v>
      </c>
      <c r="F219" s="100">
        <v>52.0352</v>
      </c>
      <c r="G219" s="83"/>
      <c r="H219" s="83"/>
      <c r="I219" s="84" t="s">
        <v>40</v>
      </c>
      <c r="J219" s="85">
        <f t="shared" si="20"/>
        <v>1</v>
      </c>
      <c r="K219" s="86" t="s">
        <v>65</v>
      </c>
      <c r="L219" s="86" t="s">
        <v>7</v>
      </c>
      <c r="M219" s="87"/>
      <c r="N219" s="83"/>
      <c r="O219" s="83"/>
      <c r="P219" s="88"/>
      <c r="Q219" s="83"/>
      <c r="R219" s="83"/>
      <c r="S219" s="88"/>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90">
        <f t="shared" si="21"/>
        <v>416.2816</v>
      </c>
      <c r="BB219" s="91">
        <f t="shared" si="22"/>
        <v>416.2816</v>
      </c>
      <c r="BC219" s="92" t="str">
        <f t="shared" si="23"/>
        <v>INR  Four Hundred &amp; Sixteen  and Paise Twenty Eight Only</v>
      </c>
      <c r="BE219" s="100">
        <v>46</v>
      </c>
      <c r="BF219" s="82">
        <v>1497</v>
      </c>
      <c r="BG219" s="115">
        <f t="shared" si="18"/>
        <v>1693.4064</v>
      </c>
      <c r="BI219" s="115">
        <f t="shared" si="19"/>
        <v>52.0352</v>
      </c>
      <c r="IE219" s="22"/>
      <c r="IF219" s="22"/>
      <c r="IG219" s="22"/>
      <c r="IH219" s="22"/>
      <c r="II219" s="22"/>
    </row>
    <row r="220" spans="1:243" s="21" customFormat="1" ht="82.5" customHeight="1">
      <c r="A220" s="34">
        <v>208</v>
      </c>
      <c r="B220" s="102" t="s">
        <v>603</v>
      </c>
      <c r="C220" s="103" t="s">
        <v>261</v>
      </c>
      <c r="D220" s="96">
        <v>12</v>
      </c>
      <c r="E220" s="99" t="s">
        <v>345</v>
      </c>
      <c r="F220" s="100">
        <v>96.152</v>
      </c>
      <c r="G220" s="83"/>
      <c r="H220" s="83"/>
      <c r="I220" s="84" t="s">
        <v>40</v>
      </c>
      <c r="J220" s="85">
        <f t="shared" si="20"/>
        <v>1</v>
      </c>
      <c r="K220" s="86" t="s">
        <v>65</v>
      </c>
      <c r="L220" s="86" t="s">
        <v>7</v>
      </c>
      <c r="M220" s="87"/>
      <c r="N220" s="83"/>
      <c r="O220" s="83"/>
      <c r="P220" s="88"/>
      <c r="Q220" s="83"/>
      <c r="R220" s="83"/>
      <c r="S220" s="88"/>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90">
        <f t="shared" si="21"/>
        <v>1153.824</v>
      </c>
      <c r="BB220" s="91">
        <f t="shared" si="22"/>
        <v>1153.824</v>
      </c>
      <c r="BC220" s="92" t="str">
        <f t="shared" si="23"/>
        <v>INR  One Thousand One Hundred &amp; Fifty Three  and Paise Eighty Two Only</v>
      </c>
      <c r="BD220" s="71"/>
      <c r="BE220" s="100">
        <v>85</v>
      </c>
      <c r="BF220" s="82">
        <v>107</v>
      </c>
      <c r="BG220" s="115">
        <f t="shared" si="18"/>
        <v>121.03840000000002</v>
      </c>
      <c r="BI220" s="115">
        <f t="shared" si="19"/>
        <v>96.152</v>
      </c>
      <c r="IE220" s="22"/>
      <c r="IF220" s="22"/>
      <c r="IG220" s="22"/>
      <c r="IH220" s="22"/>
      <c r="II220" s="22"/>
    </row>
    <row r="221" spans="1:243" s="21" customFormat="1" ht="80.25" customHeight="1">
      <c r="A221" s="34">
        <v>209</v>
      </c>
      <c r="B221" s="102" t="s">
        <v>604</v>
      </c>
      <c r="C221" s="103" t="s">
        <v>262</v>
      </c>
      <c r="D221" s="96">
        <v>3</v>
      </c>
      <c r="E221" s="99" t="s">
        <v>345</v>
      </c>
      <c r="F221" s="100">
        <v>295.24320000000006</v>
      </c>
      <c r="G221" s="83"/>
      <c r="H221" s="83"/>
      <c r="I221" s="84" t="s">
        <v>40</v>
      </c>
      <c r="J221" s="85">
        <f t="shared" si="20"/>
        <v>1</v>
      </c>
      <c r="K221" s="86" t="s">
        <v>65</v>
      </c>
      <c r="L221" s="86" t="s">
        <v>7</v>
      </c>
      <c r="M221" s="87"/>
      <c r="N221" s="83"/>
      <c r="O221" s="83"/>
      <c r="P221" s="88"/>
      <c r="Q221" s="83"/>
      <c r="R221" s="83"/>
      <c r="S221" s="88"/>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90">
        <f t="shared" si="21"/>
        <v>885.7296000000001</v>
      </c>
      <c r="BB221" s="91">
        <f t="shared" si="22"/>
        <v>885.7296000000001</v>
      </c>
      <c r="BC221" s="92" t="str">
        <f t="shared" si="23"/>
        <v>INR  Eight Hundred &amp; Eighty Five  and Paise Seventy Three Only</v>
      </c>
      <c r="BD221" s="71"/>
      <c r="BE221" s="100">
        <v>261</v>
      </c>
      <c r="BF221" s="82">
        <v>592</v>
      </c>
      <c r="BG221" s="115">
        <f t="shared" si="18"/>
        <v>669.6704000000001</v>
      </c>
      <c r="BI221" s="115">
        <f t="shared" si="19"/>
        <v>295.24320000000006</v>
      </c>
      <c r="IE221" s="22"/>
      <c r="IF221" s="22"/>
      <c r="IG221" s="22"/>
      <c r="IH221" s="22"/>
      <c r="II221" s="22"/>
    </row>
    <row r="222" spans="1:243" s="21" customFormat="1" ht="84" customHeight="1">
      <c r="A222" s="34">
        <v>210</v>
      </c>
      <c r="B222" s="102" t="s">
        <v>605</v>
      </c>
      <c r="C222" s="103" t="s">
        <v>263</v>
      </c>
      <c r="D222" s="96">
        <v>80</v>
      </c>
      <c r="E222" s="99" t="s">
        <v>345</v>
      </c>
      <c r="F222" s="100">
        <v>52.0352</v>
      </c>
      <c r="G222" s="83"/>
      <c r="H222" s="83"/>
      <c r="I222" s="84" t="s">
        <v>40</v>
      </c>
      <c r="J222" s="85">
        <f t="shared" si="20"/>
        <v>1</v>
      </c>
      <c r="K222" s="86" t="s">
        <v>65</v>
      </c>
      <c r="L222" s="86" t="s">
        <v>7</v>
      </c>
      <c r="M222" s="87"/>
      <c r="N222" s="83"/>
      <c r="O222" s="83"/>
      <c r="P222" s="88"/>
      <c r="Q222" s="83"/>
      <c r="R222" s="83"/>
      <c r="S222" s="88"/>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90">
        <f t="shared" si="21"/>
        <v>4162.816000000001</v>
      </c>
      <c r="BB222" s="91">
        <f t="shared" si="22"/>
        <v>4162.816000000001</v>
      </c>
      <c r="BC222" s="92" t="str">
        <f t="shared" si="23"/>
        <v>INR  Four Thousand One Hundred &amp; Sixty Two  and Paise Eighty Two Only</v>
      </c>
      <c r="BE222" s="100">
        <v>46</v>
      </c>
      <c r="BF222" s="82">
        <v>475</v>
      </c>
      <c r="BG222" s="115">
        <f t="shared" si="18"/>
        <v>537.32</v>
      </c>
      <c r="BI222" s="115">
        <f t="shared" si="19"/>
        <v>52.0352</v>
      </c>
      <c r="IE222" s="22"/>
      <c r="IF222" s="22"/>
      <c r="IG222" s="22"/>
      <c r="IH222" s="22"/>
      <c r="II222" s="22"/>
    </row>
    <row r="223" spans="1:243" s="21" customFormat="1" ht="82.5" customHeight="1">
      <c r="A223" s="34">
        <v>211</v>
      </c>
      <c r="B223" s="102" t="s">
        <v>606</v>
      </c>
      <c r="C223" s="103" t="s">
        <v>264</v>
      </c>
      <c r="D223" s="96">
        <v>100</v>
      </c>
      <c r="E223" s="99" t="s">
        <v>345</v>
      </c>
      <c r="F223" s="100">
        <v>96.152</v>
      </c>
      <c r="G223" s="83"/>
      <c r="H223" s="83"/>
      <c r="I223" s="84" t="s">
        <v>40</v>
      </c>
      <c r="J223" s="85">
        <f t="shared" si="20"/>
        <v>1</v>
      </c>
      <c r="K223" s="86" t="s">
        <v>65</v>
      </c>
      <c r="L223" s="86" t="s">
        <v>7</v>
      </c>
      <c r="M223" s="87"/>
      <c r="N223" s="83"/>
      <c r="O223" s="83"/>
      <c r="P223" s="88"/>
      <c r="Q223" s="83"/>
      <c r="R223" s="83"/>
      <c r="S223" s="88"/>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90">
        <f t="shared" si="21"/>
        <v>9615.2</v>
      </c>
      <c r="BB223" s="91">
        <f t="shared" si="22"/>
        <v>9615.2</v>
      </c>
      <c r="BC223" s="92" t="str">
        <f t="shared" si="23"/>
        <v>INR  Nine Thousand Six Hundred &amp; Fifteen  and Paise Twenty Only</v>
      </c>
      <c r="BD223" s="71"/>
      <c r="BE223" s="100">
        <v>85</v>
      </c>
      <c r="BF223" s="82">
        <v>613</v>
      </c>
      <c r="BG223" s="115">
        <f t="shared" si="18"/>
        <v>693.4256</v>
      </c>
      <c r="BI223" s="115">
        <f t="shared" si="19"/>
        <v>96.152</v>
      </c>
      <c r="IE223" s="22"/>
      <c r="IF223" s="22"/>
      <c r="IG223" s="22"/>
      <c r="IH223" s="22"/>
      <c r="II223" s="22"/>
    </row>
    <row r="224" spans="1:243" s="21" customFormat="1" ht="78.75" customHeight="1">
      <c r="A224" s="34">
        <v>212</v>
      </c>
      <c r="B224" s="102" t="s">
        <v>607</v>
      </c>
      <c r="C224" s="103" t="s">
        <v>265</v>
      </c>
      <c r="D224" s="96">
        <v>70</v>
      </c>
      <c r="E224" s="99" t="s">
        <v>345</v>
      </c>
      <c r="F224" s="100">
        <v>296.37440000000004</v>
      </c>
      <c r="G224" s="83"/>
      <c r="H224" s="83"/>
      <c r="I224" s="84" t="s">
        <v>40</v>
      </c>
      <c r="J224" s="85">
        <f>IF(I224="Less(-)",-1,1)</f>
        <v>1</v>
      </c>
      <c r="K224" s="86" t="s">
        <v>65</v>
      </c>
      <c r="L224" s="86" t="s">
        <v>7</v>
      </c>
      <c r="M224" s="87"/>
      <c r="N224" s="83"/>
      <c r="O224" s="83"/>
      <c r="P224" s="88"/>
      <c r="Q224" s="83"/>
      <c r="R224" s="83"/>
      <c r="S224" s="88"/>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90">
        <f>total_amount_ba($B$2,$D$2,D224,F224,J224,K224,M224)</f>
        <v>20746.208000000002</v>
      </c>
      <c r="BB224" s="91">
        <f>BA224+SUM(N224:AZ224)</f>
        <v>20746.208000000002</v>
      </c>
      <c r="BC224" s="92" t="str">
        <f>SpellNumber(L224,BB224)</f>
        <v>INR  Twenty Thousand Seven Hundred &amp; Forty Six  and Paise Twenty One Only</v>
      </c>
      <c r="BE224" s="100">
        <v>262</v>
      </c>
      <c r="BF224" s="82">
        <v>861</v>
      </c>
      <c r="BG224" s="115">
        <f t="shared" si="18"/>
        <v>973.9632</v>
      </c>
      <c r="BI224" s="115">
        <f t="shared" si="19"/>
        <v>296.37440000000004</v>
      </c>
      <c r="IE224" s="22"/>
      <c r="IF224" s="22"/>
      <c r="IG224" s="22"/>
      <c r="IH224" s="22"/>
      <c r="II224" s="22"/>
    </row>
    <row r="225" spans="1:243" s="21" customFormat="1" ht="81" customHeight="1">
      <c r="A225" s="34">
        <v>213</v>
      </c>
      <c r="B225" s="102" t="s">
        <v>608</v>
      </c>
      <c r="C225" s="103" t="s">
        <v>266</v>
      </c>
      <c r="D225" s="96">
        <v>40</v>
      </c>
      <c r="E225" s="99" t="s">
        <v>345</v>
      </c>
      <c r="F225" s="100">
        <v>114.25120000000001</v>
      </c>
      <c r="G225" s="83"/>
      <c r="H225" s="83"/>
      <c r="I225" s="84" t="s">
        <v>40</v>
      </c>
      <c r="J225" s="85">
        <f t="shared" si="20"/>
        <v>1</v>
      </c>
      <c r="K225" s="86" t="s">
        <v>65</v>
      </c>
      <c r="L225" s="86" t="s">
        <v>7</v>
      </c>
      <c r="M225" s="87"/>
      <c r="N225" s="83"/>
      <c r="O225" s="83"/>
      <c r="P225" s="88"/>
      <c r="Q225" s="83"/>
      <c r="R225" s="83"/>
      <c r="S225" s="88"/>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90">
        <f t="shared" si="21"/>
        <v>4570.048000000001</v>
      </c>
      <c r="BB225" s="91">
        <f t="shared" si="22"/>
        <v>4570.048000000001</v>
      </c>
      <c r="BC225" s="92" t="str">
        <f t="shared" si="23"/>
        <v>INR  Four Thousand Five Hundred &amp; Seventy  and Paise Five Only</v>
      </c>
      <c r="BE225" s="100">
        <v>101</v>
      </c>
      <c r="BF225" s="82">
        <v>815</v>
      </c>
      <c r="BG225" s="115">
        <f t="shared" si="18"/>
        <v>921.9280000000001</v>
      </c>
      <c r="BI225" s="115">
        <f t="shared" si="19"/>
        <v>114.25120000000001</v>
      </c>
      <c r="IE225" s="22"/>
      <c r="IF225" s="22"/>
      <c r="IG225" s="22"/>
      <c r="IH225" s="22"/>
      <c r="II225" s="22"/>
    </row>
    <row r="226" spans="1:243" s="21" customFormat="1" ht="80.25" customHeight="1">
      <c r="A226" s="34">
        <v>214</v>
      </c>
      <c r="B226" s="102" t="s">
        <v>609</v>
      </c>
      <c r="C226" s="103" t="s">
        <v>267</v>
      </c>
      <c r="D226" s="96">
        <v>75</v>
      </c>
      <c r="E226" s="99" t="s">
        <v>345</v>
      </c>
      <c r="F226" s="100">
        <v>220.58400000000003</v>
      </c>
      <c r="G226" s="83"/>
      <c r="H226" s="83"/>
      <c r="I226" s="84" t="s">
        <v>40</v>
      </c>
      <c r="J226" s="85">
        <f>IF(I226="Less(-)",-1,1)</f>
        <v>1</v>
      </c>
      <c r="K226" s="86" t="s">
        <v>65</v>
      </c>
      <c r="L226" s="86" t="s">
        <v>7</v>
      </c>
      <c r="M226" s="87"/>
      <c r="N226" s="83"/>
      <c r="O226" s="83"/>
      <c r="P226" s="88"/>
      <c r="Q226" s="83"/>
      <c r="R226" s="83"/>
      <c r="S226" s="88"/>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90">
        <f>total_amount_ba($B$2,$D$2,D226,F226,J226,K226,M226)</f>
        <v>16543.800000000003</v>
      </c>
      <c r="BB226" s="91">
        <f>BA226+SUM(N226:AZ226)</f>
        <v>16543.800000000003</v>
      </c>
      <c r="BC226" s="92" t="str">
        <f>SpellNumber(L226,BB226)</f>
        <v>INR  Sixteen Thousand Five Hundred &amp; Forty Three  and Paise Eighty Only</v>
      </c>
      <c r="BE226" s="100">
        <v>195</v>
      </c>
      <c r="BF226" s="82">
        <v>2390</v>
      </c>
      <c r="BG226" s="115">
        <f t="shared" si="18"/>
        <v>2703.568</v>
      </c>
      <c r="BI226" s="115">
        <f t="shared" si="19"/>
        <v>220.58400000000003</v>
      </c>
      <c r="IE226" s="22"/>
      <c r="IF226" s="22"/>
      <c r="IG226" s="22"/>
      <c r="IH226" s="22"/>
      <c r="II226" s="22"/>
    </row>
    <row r="227" spans="1:243" s="21" customFormat="1" ht="81" customHeight="1">
      <c r="A227" s="34">
        <v>215</v>
      </c>
      <c r="B227" s="102" t="s">
        <v>610</v>
      </c>
      <c r="C227" s="103" t="s">
        <v>268</v>
      </c>
      <c r="D227" s="96">
        <v>40</v>
      </c>
      <c r="E227" s="99" t="s">
        <v>345</v>
      </c>
      <c r="F227" s="100">
        <v>581.4368000000001</v>
      </c>
      <c r="G227" s="83"/>
      <c r="H227" s="83"/>
      <c r="I227" s="84" t="s">
        <v>40</v>
      </c>
      <c r="J227" s="85">
        <f>IF(I227="Less(-)",-1,1)</f>
        <v>1</v>
      </c>
      <c r="K227" s="86" t="s">
        <v>65</v>
      </c>
      <c r="L227" s="86" t="s">
        <v>7</v>
      </c>
      <c r="M227" s="87"/>
      <c r="N227" s="83"/>
      <c r="O227" s="83"/>
      <c r="P227" s="88"/>
      <c r="Q227" s="83"/>
      <c r="R227" s="83"/>
      <c r="S227" s="88"/>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90">
        <f>total_amount_ba($B$2,$D$2,D227,F227,J227,K227,M227)</f>
        <v>23257.472</v>
      </c>
      <c r="BB227" s="91">
        <f>BA227+SUM(N227:AZ227)</f>
        <v>23257.472</v>
      </c>
      <c r="BC227" s="92" t="str">
        <f>SpellNumber(L227,BB227)</f>
        <v>INR  Twenty Three Thousand Two Hundred &amp; Fifty Seven  and Paise Forty Seven Only</v>
      </c>
      <c r="BE227" s="100">
        <v>514</v>
      </c>
      <c r="BF227" s="82">
        <v>452</v>
      </c>
      <c r="BG227" s="115">
        <f t="shared" si="18"/>
        <v>511.3024000000001</v>
      </c>
      <c r="BI227" s="115">
        <f t="shared" si="19"/>
        <v>581.4368000000001</v>
      </c>
      <c r="IE227" s="22"/>
      <c r="IF227" s="22"/>
      <c r="IG227" s="22"/>
      <c r="IH227" s="22"/>
      <c r="II227" s="22"/>
    </row>
    <row r="228" spans="1:243" s="21" customFormat="1" ht="81" customHeight="1">
      <c r="A228" s="34">
        <v>216</v>
      </c>
      <c r="B228" s="102" t="s">
        <v>611</v>
      </c>
      <c r="C228" s="103" t="s">
        <v>269</v>
      </c>
      <c r="D228" s="96">
        <v>40</v>
      </c>
      <c r="E228" s="99" t="s">
        <v>345</v>
      </c>
      <c r="F228" s="100">
        <v>201.35360000000003</v>
      </c>
      <c r="G228" s="23"/>
      <c r="H228" s="23"/>
      <c r="I228" s="37" t="s">
        <v>40</v>
      </c>
      <c r="J228" s="17">
        <f t="shared" si="20"/>
        <v>1</v>
      </c>
      <c r="K228" s="18" t="s">
        <v>65</v>
      </c>
      <c r="L228" s="18" t="s">
        <v>7</v>
      </c>
      <c r="M228" s="44"/>
      <c r="N228" s="23"/>
      <c r="O228" s="23"/>
      <c r="P228" s="43"/>
      <c r="Q228" s="23"/>
      <c r="R228" s="23"/>
      <c r="S228" s="43"/>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90">
        <f t="shared" si="21"/>
        <v>8054.144000000001</v>
      </c>
      <c r="BB228" s="64">
        <f t="shared" si="22"/>
        <v>8054.144000000001</v>
      </c>
      <c r="BC228" s="65" t="str">
        <f t="shared" si="23"/>
        <v>INR  Eight Thousand  &amp;Fifty Four  and Paise Fourteen Only</v>
      </c>
      <c r="BE228" s="100">
        <v>178</v>
      </c>
      <c r="BF228" s="82">
        <v>85</v>
      </c>
      <c r="BG228" s="115">
        <f t="shared" si="18"/>
        <v>96.152</v>
      </c>
      <c r="BI228" s="115">
        <f t="shared" si="19"/>
        <v>201.35360000000003</v>
      </c>
      <c r="IE228" s="22"/>
      <c r="IF228" s="22"/>
      <c r="IG228" s="22"/>
      <c r="IH228" s="22"/>
      <c r="II228" s="22"/>
    </row>
    <row r="229" spans="1:243" s="21" customFormat="1" ht="82.5" customHeight="1">
      <c r="A229" s="34">
        <v>217</v>
      </c>
      <c r="B229" s="102" t="s">
        <v>612</v>
      </c>
      <c r="C229" s="103" t="s">
        <v>270</v>
      </c>
      <c r="D229" s="96">
        <v>60</v>
      </c>
      <c r="E229" s="99" t="s">
        <v>345</v>
      </c>
      <c r="F229" s="100">
        <v>352.93440000000004</v>
      </c>
      <c r="G229" s="23"/>
      <c r="H229" s="23"/>
      <c r="I229" s="37" t="s">
        <v>40</v>
      </c>
      <c r="J229" s="17">
        <f t="shared" si="20"/>
        <v>1</v>
      </c>
      <c r="K229" s="18" t="s">
        <v>65</v>
      </c>
      <c r="L229" s="18" t="s">
        <v>7</v>
      </c>
      <c r="M229" s="44"/>
      <c r="N229" s="23"/>
      <c r="O229" s="23"/>
      <c r="P229" s="43"/>
      <c r="Q229" s="23"/>
      <c r="R229" s="23"/>
      <c r="S229" s="43"/>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90">
        <f t="shared" si="21"/>
        <v>21176.064000000002</v>
      </c>
      <c r="BB229" s="64">
        <f t="shared" si="22"/>
        <v>21176.064000000002</v>
      </c>
      <c r="BC229" s="65" t="str">
        <f t="shared" si="23"/>
        <v>INR  Twenty One Thousand One Hundred &amp; Seventy Six  and Paise Six Only</v>
      </c>
      <c r="BE229" s="100">
        <v>312</v>
      </c>
      <c r="BF229" s="82">
        <v>102</v>
      </c>
      <c r="BG229" s="115">
        <f t="shared" si="18"/>
        <v>115.3824</v>
      </c>
      <c r="BI229" s="115">
        <f t="shared" si="19"/>
        <v>352.93440000000004</v>
      </c>
      <c r="IE229" s="22"/>
      <c r="IF229" s="22"/>
      <c r="IG229" s="22"/>
      <c r="IH229" s="22"/>
      <c r="II229" s="22"/>
    </row>
    <row r="230" spans="1:243" s="21" customFormat="1" ht="78.75" customHeight="1">
      <c r="A230" s="34">
        <v>218</v>
      </c>
      <c r="B230" s="102" t="s">
        <v>613</v>
      </c>
      <c r="C230" s="103" t="s">
        <v>271</v>
      </c>
      <c r="D230" s="96">
        <v>20</v>
      </c>
      <c r="E230" s="99" t="s">
        <v>345</v>
      </c>
      <c r="F230" s="100">
        <v>115.3824</v>
      </c>
      <c r="G230" s="23"/>
      <c r="H230" s="23"/>
      <c r="I230" s="37" t="s">
        <v>40</v>
      </c>
      <c r="J230" s="17">
        <f t="shared" si="20"/>
        <v>1</v>
      </c>
      <c r="K230" s="18" t="s">
        <v>65</v>
      </c>
      <c r="L230" s="18" t="s">
        <v>7</v>
      </c>
      <c r="M230" s="44"/>
      <c r="N230" s="23"/>
      <c r="O230" s="23"/>
      <c r="P230" s="43"/>
      <c r="Q230" s="23"/>
      <c r="R230" s="23"/>
      <c r="S230" s="43"/>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90">
        <f t="shared" si="21"/>
        <v>2307.648</v>
      </c>
      <c r="BB230" s="64">
        <f t="shared" si="22"/>
        <v>2307.648</v>
      </c>
      <c r="BC230" s="65" t="str">
        <f t="shared" si="23"/>
        <v>INR  Two Thousand Three Hundred &amp; Seven  and Paise Sixty Five Only</v>
      </c>
      <c r="BE230" s="100">
        <v>102</v>
      </c>
      <c r="BF230" s="82">
        <v>10434</v>
      </c>
      <c r="BG230" s="115">
        <f t="shared" si="18"/>
        <v>11802.940800000002</v>
      </c>
      <c r="BI230" s="115">
        <f t="shared" si="19"/>
        <v>115.3824</v>
      </c>
      <c r="IE230" s="22"/>
      <c r="IF230" s="22"/>
      <c r="IG230" s="22"/>
      <c r="IH230" s="22"/>
      <c r="II230" s="22"/>
    </row>
    <row r="231" spans="1:243" s="21" customFormat="1" ht="78.75" customHeight="1">
      <c r="A231" s="34">
        <v>219</v>
      </c>
      <c r="B231" s="102" t="s">
        <v>614</v>
      </c>
      <c r="C231" s="103" t="s">
        <v>272</v>
      </c>
      <c r="D231" s="96">
        <v>5</v>
      </c>
      <c r="E231" s="99" t="s">
        <v>345</v>
      </c>
      <c r="F231" s="100">
        <v>233.02720000000002</v>
      </c>
      <c r="G231" s="23"/>
      <c r="H231" s="23"/>
      <c r="I231" s="37" t="s">
        <v>40</v>
      </c>
      <c r="J231" s="17">
        <f t="shared" si="20"/>
        <v>1</v>
      </c>
      <c r="K231" s="18" t="s">
        <v>65</v>
      </c>
      <c r="L231" s="18" t="s">
        <v>7</v>
      </c>
      <c r="M231" s="44"/>
      <c r="N231" s="23"/>
      <c r="O231" s="23"/>
      <c r="P231" s="43"/>
      <c r="Q231" s="23"/>
      <c r="R231" s="23"/>
      <c r="S231" s="43"/>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90">
        <f t="shared" si="21"/>
        <v>1165.1360000000002</v>
      </c>
      <c r="BB231" s="64">
        <f t="shared" si="22"/>
        <v>1165.1360000000002</v>
      </c>
      <c r="BC231" s="65" t="str">
        <f t="shared" si="23"/>
        <v>INR  One Thousand One Hundred &amp; Sixty Five  and Paise Fourteen Only</v>
      </c>
      <c r="BE231" s="100">
        <v>206</v>
      </c>
      <c r="BF231" s="82">
        <v>226</v>
      </c>
      <c r="BG231" s="115">
        <f t="shared" si="18"/>
        <v>255.65120000000005</v>
      </c>
      <c r="BI231" s="115">
        <f t="shared" si="19"/>
        <v>233.02720000000002</v>
      </c>
      <c r="IE231" s="22"/>
      <c r="IF231" s="22"/>
      <c r="IG231" s="22"/>
      <c r="IH231" s="22"/>
      <c r="II231" s="22"/>
    </row>
    <row r="232" spans="1:243" s="21" customFormat="1" ht="86.25" customHeight="1">
      <c r="A232" s="34">
        <v>220</v>
      </c>
      <c r="B232" s="102" t="s">
        <v>615</v>
      </c>
      <c r="C232" s="103" t="s">
        <v>273</v>
      </c>
      <c r="D232" s="96">
        <v>10</v>
      </c>
      <c r="E232" s="99" t="s">
        <v>345</v>
      </c>
      <c r="F232" s="100">
        <v>659.4896</v>
      </c>
      <c r="G232" s="23"/>
      <c r="H232" s="23"/>
      <c r="I232" s="37" t="s">
        <v>40</v>
      </c>
      <c r="J232" s="17">
        <f t="shared" si="20"/>
        <v>1</v>
      </c>
      <c r="K232" s="18" t="s">
        <v>65</v>
      </c>
      <c r="L232" s="18" t="s">
        <v>7</v>
      </c>
      <c r="M232" s="44"/>
      <c r="N232" s="23"/>
      <c r="O232" s="23"/>
      <c r="P232" s="43"/>
      <c r="Q232" s="23"/>
      <c r="R232" s="23"/>
      <c r="S232" s="43"/>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90">
        <f t="shared" si="21"/>
        <v>6594.896</v>
      </c>
      <c r="BB232" s="64">
        <f t="shared" si="22"/>
        <v>6594.896</v>
      </c>
      <c r="BC232" s="65" t="str">
        <f t="shared" si="23"/>
        <v>INR  Six Thousand Five Hundred &amp; Ninety Four  and Paise Ninety Only</v>
      </c>
      <c r="BE232" s="100">
        <v>583</v>
      </c>
      <c r="BF232" s="82">
        <v>6617</v>
      </c>
      <c r="BG232" s="115">
        <f t="shared" si="18"/>
        <v>7485.150400000001</v>
      </c>
      <c r="BI232" s="115">
        <f t="shared" si="19"/>
        <v>659.4896</v>
      </c>
      <c r="IE232" s="22"/>
      <c r="IF232" s="22"/>
      <c r="IG232" s="22"/>
      <c r="IH232" s="22"/>
      <c r="II232" s="22"/>
    </row>
    <row r="233" spans="1:243" s="21" customFormat="1" ht="87" customHeight="1">
      <c r="A233" s="34">
        <v>221</v>
      </c>
      <c r="B233" s="102" t="s">
        <v>616</v>
      </c>
      <c r="C233" s="103" t="s">
        <v>274</v>
      </c>
      <c r="D233" s="96">
        <v>20</v>
      </c>
      <c r="E233" s="99" t="s">
        <v>345</v>
      </c>
      <c r="F233" s="100">
        <v>158.36800000000002</v>
      </c>
      <c r="G233" s="23"/>
      <c r="H233" s="23"/>
      <c r="I233" s="37" t="s">
        <v>40</v>
      </c>
      <c r="J233" s="17">
        <f>IF(I233="Less(-)",-1,1)</f>
        <v>1</v>
      </c>
      <c r="K233" s="18" t="s">
        <v>65</v>
      </c>
      <c r="L233" s="18" t="s">
        <v>7</v>
      </c>
      <c r="M233" s="44"/>
      <c r="N233" s="23"/>
      <c r="O233" s="23"/>
      <c r="P233" s="43"/>
      <c r="Q233" s="23"/>
      <c r="R233" s="23"/>
      <c r="S233" s="43"/>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90">
        <f>total_amount_ba($B$2,$D$2,D233,F233,J233,K233,M233)</f>
        <v>3167.3600000000006</v>
      </c>
      <c r="BB233" s="64">
        <f>BA233+SUM(N233:AZ233)</f>
        <v>3167.3600000000006</v>
      </c>
      <c r="BC233" s="65" t="str">
        <f>SpellNumber(L233,BB233)</f>
        <v>INR  Three Thousand One Hundred &amp; Sixty Seven  and Paise Thirty Six Only</v>
      </c>
      <c r="BE233" s="100">
        <v>140</v>
      </c>
      <c r="BF233" s="82">
        <v>106181</v>
      </c>
      <c r="BG233" s="115">
        <f t="shared" si="18"/>
        <v>120111.94720000002</v>
      </c>
      <c r="BI233" s="115">
        <f t="shared" si="19"/>
        <v>158.36800000000002</v>
      </c>
      <c r="IE233" s="22"/>
      <c r="IF233" s="22"/>
      <c r="IG233" s="22"/>
      <c r="IH233" s="22"/>
      <c r="II233" s="22"/>
    </row>
    <row r="234" spans="1:243" s="21" customFormat="1" ht="81" customHeight="1">
      <c r="A234" s="34">
        <v>222</v>
      </c>
      <c r="B234" s="102" t="s">
        <v>617</v>
      </c>
      <c r="C234" s="103" t="s">
        <v>275</v>
      </c>
      <c r="D234" s="96">
        <v>30</v>
      </c>
      <c r="E234" s="99" t="s">
        <v>345</v>
      </c>
      <c r="F234" s="100">
        <v>312.2112</v>
      </c>
      <c r="G234" s="23"/>
      <c r="H234" s="23"/>
      <c r="I234" s="37" t="s">
        <v>40</v>
      </c>
      <c r="J234" s="17">
        <f>IF(I234="Less(-)",-1,1)</f>
        <v>1</v>
      </c>
      <c r="K234" s="18" t="s">
        <v>65</v>
      </c>
      <c r="L234" s="18" t="s">
        <v>7</v>
      </c>
      <c r="M234" s="44"/>
      <c r="N234" s="23"/>
      <c r="O234" s="23"/>
      <c r="P234" s="43"/>
      <c r="Q234" s="23"/>
      <c r="R234" s="23"/>
      <c r="S234" s="43"/>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90">
        <f>total_amount_ba($B$2,$D$2,D234,F234,J234,K234,M234)</f>
        <v>9366.336000000001</v>
      </c>
      <c r="BB234" s="64">
        <f>BA234+SUM(N234:AZ234)</f>
        <v>9366.336000000001</v>
      </c>
      <c r="BC234" s="65" t="str">
        <f>SpellNumber(L234,BB234)</f>
        <v>INR  Nine Thousand Three Hundred &amp; Sixty Six  and Paise Thirty Four Only</v>
      </c>
      <c r="BE234" s="100">
        <v>276</v>
      </c>
      <c r="BF234" s="82">
        <v>83996</v>
      </c>
      <c r="BG234" s="115">
        <f t="shared" si="18"/>
        <v>95016.2752</v>
      </c>
      <c r="BI234" s="115">
        <f t="shared" si="19"/>
        <v>312.2112</v>
      </c>
      <c r="IE234" s="22"/>
      <c r="IF234" s="22"/>
      <c r="IG234" s="22"/>
      <c r="IH234" s="22"/>
      <c r="II234" s="22"/>
    </row>
    <row r="235" spans="1:243" s="21" customFormat="1" ht="88.5" customHeight="1">
      <c r="A235" s="34">
        <v>223</v>
      </c>
      <c r="B235" s="102" t="s">
        <v>618</v>
      </c>
      <c r="C235" s="103" t="s">
        <v>276</v>
      </c>
      <c r="D235" s="96">
        <v>20</v>
      </c>
      <c r="E235" s="99" t="s">
        <v>345</v>
      </c>
      <c r="F235" s="100">
        <v>169.68000000000004</v>
      </c>
      <c r="G235" s="23"/>
      <c r="H235" s="23"/>
      <c r="I235" s="37" t="s">
        <v>40</v>
      </c>
      <c r="J235" s="17">
        <f t="shared" si="20"/>
        <v>1</v>
      </c>
      <c r="K235" s="18" t="s">
        <v>65</v>
      </c>
      <c r="L235" s="18" t="s">
        <v>7</v>
      </c>
      <c r="M235" s="44"/>
      <c r="N235" s="23"/>
      <c r="O235" s="23"/>
      <c r="P235" s="43"/>
      <c r="Q235" s="23"/>
      <c r="R235" s="23"/>
      <c r="S235" s="43"/>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90">
        <f t="shared" si="21"/>
        <v>3393.600000000001</v>
      </c>
      <c r="BB235" s="64">
        <f t="shared" si="22"/>
        <v>3393.600000000001</v>
      </c>
      <c r="BC235" s="65" t="str">
        <f t="shared" si="23"/>
        <v>INR  Three Thousand Three Hundred &amp; Ninety Three  and Paise Sixty Only</v>
      </c>
      <c r="BE235" s="100">
        <v>150</v>
      </c>
      <c r="BF235" s="82">
        <v>15618</v>
      </c>
      <c r="BG235" s="115">
        <f t="shared" si="18"/>
        <v>17667.0816</v>
      </c>
      <c r="BI235" s="115">
        <f t="shared" si="19"/>
        <v>169.68000000000004</v>
      </c>
      <c r="IE235" s="22"/>
      <c r="IF235" s="22"/>
      <c r="IG235" s="22"/>
      <c r="IH235" s="22"/>
      <c r="II235" s="22"/>
    </row>
    <row r="236" spans="1:243" s="21" customFormat="1" ht="81.75" customHeight="1">
      <c r="A236" s="34">
        <v>224</v>
      </c>
      <c r="B236" s="102" t="s">
        <v>619</v>
      </c>
      <c r="C236" s="103" t="s">
        <v>277</v>
      </c>
      <c r="D236" s="96">
        <v>4</v>
      </c>
      <c r="E236" s="99" t="s">
        <v>345</v>
      </c>
      <c r="F236" s="100">
        <v>309.94880000000006</v>
      </c>
      <c r="G236" s="23"/>
      <c r="H236" s="23"/>
      <c r="I236" s="37" t="s">
        <v>40</v>
      </c>
      <c r="J236" s="17">
        <f>IF(I236="Less(-)",-1,1)</f>
        <v>1</v>
      </c>
      <c r="K236" s="18" t="s">
        <v>65</v>
      </c>
      <c r="L236" s="18" t="s">
        <v>7</v>
      </c>
      <c r="M236" s="44"/>
      <c r="N236" s="23"/>
      <c r="O236" s="23"/>
      <c r="P236" s="43"/>
      <c r="Q236" s="23"/>
      <c r="R236" s="23"/>
      <c r="S236" s="43"/>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90">
        <f>total_amount_ba($B$2,$D$2,D236,F236,J236,K236,M236)</f>
        <v>1239.7952000000002</v>
      </c>
      <c r="BB236" s="64">
        <f>BA236+SUM(N236:AZ236)</f>
        <v>1239.7952000000002</v>
      </c>
      <c r="BC236" s="65" t="str">
        <f>SpellNumber(L236,BB236)</f>
        <v>INR  One Thousand Two Hundred &amp; Thirty Nine  and Paise Eighty Only</v>
      </c>
      <c r="BE236" s="100">
        <v>274</v>
      </c>
      <c r="BF236" s="100">
        <v>3998</v>
      </c>
      <c r="BH236" s="164">
        <f>BF236*1.12*1.07*1.01</f>
        <v>4839.115232000001</v>
      </c>
      <c r="BI236" s="115">
        <f t="shared" si="19"/>
        <v>309.94880000000006</v>
      </c>
      <c r="IE236" s="22"/>
      <c r="IF236" s="22"/>
      <c r="IG236" s="22"/>
      <c r="IH236" s="22"/>
      <c r="II236" s="22"/>
    </row>
    <row r="237" spans="1:243" s="21" customFormat="1" ht="80.25" customHeight="1">
      <c r="A237" s="34">
        <v>225</v>
      </c>
      <c r="B237" s="102" t="s">
        <v>620</v>
      </c>
      <c r="C237" s="103" t="s">
        <v>278</v>
      </c>
      <c r="D237" s="96">
        <v>20</v>
      </c>
      <c r="E237" s="99" t="s">
        <v>345</v>
      </c>
      <c r="F237" s="100">
        <v>243.20800000000003</v>
      </c>
      <c r="G237" s="23"/>
      <c r="H237" s="23"/>
      <c r="I237" s="37" t="s">
        <v>40</v>
      </c>
      <c r="J237" s="17">
        <f t="shared" si="20"/>
        <v>1</v>
      </c>
      <c r="K237" s="18" t="s">
        <v>65</v>
      </c>
      <c r="L237" s="18" t="s">
        <v>7</v>
      </c>
      <c r="M237" s="44"/>
      <c r="N237" s="23"/>
      <c r="O237" s="23"/>
      <c r="P237" s="43"/>
      <c r="Q237" s="23"/>
      <c r="R237" s="23"/>
      <c r="S237" s="43"/>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90">
        <f t="shared" si="21"/>
        <v>4864.160000000001</v>
      </c>
      <c r="BB237" s="64">
        <f t="shared" si="22"/>
        <v>4864.160000000001</v>
      </c>
      <c r="BC237" s="65" t="str">
        <f t="shared" si="23"/>
        <v>INR  Four Thousand Eight Hundred &amp; Sixty Four  and Paise Sixteen Only</v>
      </c>
      <c r="BE237" s="100">
        <v>215</v>
      </c>
      <c r="BF237" s="100">
        <v>7339</v>
      </c>
      <c r="BH237" s="164">
        <f aca="true" t="shared" si="24" ref="BH237:BH285">BF237*1.12*1.07*1.01</f>
        <v>8883.008176</v>
      </c>
      <c r="BI237" s="115">
        <f t="shared" si="19"/>
        <v>243.20800000000003</v>
      </c>
      <c r="IE237" s="22"/>
      <c r="IF237" s="22"/>
      <c r="IG237" s="22"/>
      <c r="IH237" s="22"/>
      <c r="II237" s="22"/>
    </row>
    <row r="238" spans="1:243" s="21" customFormat="1" ht="84" customHeight="1">
      <c r="A238" s="34">
        <v>226</v>
      </c>
      <c r="B238" s="102" t="s">
        <v>621</v>
      </c>
      <c r="C238" s="103" t="s">
        <v>279</v>
      </c>
      <c r="D238" s="96">
        <v>10</v>
      </c>
      <c r="E238" s="99" t="s">
        <v>345</v>
      </c>
      <c r="F238" s="100">
        <v>390.264</v>
      </c>
      <c r="G238" s="23"/>
      <c r="H238" s="23"/>
      <c r="I238" s="37" t="s">
        <v>40</v>
      </c>
      <c r="J238" s="17">
        <f t="shared" si="20"/>
        <v>1</v>
      </c>
      <c r="K238" s="18" t="s">
        <v>65</v>
      </c>
      <c r="L238" s="18" t="s">
        <v>7</v>
      </c>
      <c r="M238" s="44"/>
      <c r="N238" s="23"/>
      <c r="O238" s="23"/>
      <c r="P238" s="43"/>
      <c r="Q238" s="23"/>
      <c r="R238" s="23"/>
      <c r="S238" s="43"/>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90">
        <f t="shared" si="21"/>
        <v>3902.6400000000003</v>
      </c>
      <c r="BB238" s="64">
        <f t="shared" si="22"/>
        <v>3902.6400000000003</v>
      </c>
      <c r="BC238" s="65" t="str">
        <f t="shared" si="23"/>
        <v>INR  Three Thousand Nine Hundred &amp; Two  and Paise Sixty Four Only</v>
      </c>
      <c r="BE238" s="100">
        <v>345</v>
      </c>
      <c r="BF238" s="100">
        <v>2648</v>
      </c>
      <c r="BH238" s="164">
        <f t="shared" si="24"/>
        <v>3205.096832</v>
      </c>
      <c r="BI238" s="115">
        <f t="shared" si="19"/>
        <v>390.264</v>
      </c>
      <c r="IE238" s="22"/>
      <c r="IF238" s="22"/>
      <c r="IG238" s="22"/>
      <c r="IH238" s="22"/>
      <c r="II238" s="22"/>
    </row>
    <row r="239" spans="1:243" s="21" customFormat="1" ht="87" customHeight="1">
      <c r="A239" s="34">
        <v>227</v>
      </c>
      <c r="B239" s="102" t="s">
        <v>622</v>
      </c>
      <c r="C239" s="103" t="s">
        <v>280</v>
      </c>
      <c r="D239" s="96">
        <v>10</v>
      </c>
      <c r="E239" s="99" t="s">
        <v>345</v>
      </c>
      <c r="F239" s="100">
        <v>61.0848</v>
      </c>
      <c r="G239" s="23"/>
      <c r="H239" s="23"/>
      <c r="I239" s="37" t="s">
        <v>40</v>
      </c>
      <c r="J239" s="17">
        <f t="shared" si="20"/>
        <v>1</v>
      </c>
      <c r="K239" s="18" t="s">
        <v>65</v>
      </c>
      <c r="L239" s="18" t="s">
        <v>7</v>
      </c>
      <c r="M239" s="44"/>
      <c r="N239" s="23"/>
      <c r="O239" s="23"/>
      <c r="P239" s="43"/>
      <c r="Q239" s="23"/>
      <c r="R239" s="23"/>
      <c r="S239" s="43"/>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90">
        <f t="shared" si="21"/>
        <v>610.848</v>
      </c>
      <c r="BB239" s="64">
        <f t="shared" si="22"/>
        <v>610.848</v>
      </c>
      <c r="BC239" s="65" t="str">
        <f t="shared" si="23"/>
        <v>INR  Six Hundred &amp; Ten  and Paise Eighty Five Only</v>
      </c>
      <c r="BE239" s="100">
        <v>54</v>
      </c>
      <c r="BF239" s="100">
        <v>3767</v>
      </c>
      <c r="BH239" s="164">
        <f t="shared" si="24"/>
        <v>4559.516528</v>
      </c>
      <c r="BI239" s="115">
        <f t="shared" si="19"/>
        <v>61.0848</v>
      </c>
      <c r="IE239" s="22"/>
      <c r="IF239" s="22"/>
      <c r="IG239" s="22"/>
      <c r="IH239" s="22"/>
      <c r="II239" s="22"/>
    </row>
    <row r="240" spans="1:243" s="21" customFormat="1" ht="91.5" customHeight="1">
      <c r="A240" s="34">
        <v>228</v>
      </c>
      <c r="B240" s="102" t="s">
        <v>623</v>
      </c>
      <c r="C240" s="103" t="s">
        <v>281</v>
      </c>
      <c r="D240" s="96">
        <v>10</v>
      </c>
      <c r="E240" s="99" t="s">
        <v>345</v>
      </c>
      <c r="F240" s="100">
        <v>100.67680000000001</v>
      </c>
      <c r="G240" s="23"/>
      <c r="H240" s="23"/>
      <c r="I240" s="37" t="s">
        <v>40</v>
      </c>
      <c r="J240" s="17">
        <f t="shared" si="20"/>
        <v>1</v>
      </c>
      <c r="K240" s="18" t="s">
        <v>65</v>
      </c>
      <c r="L240" s="18" t="s">
        <v>7</v>
      </c>
      <c r="M240" s="44"/>
      <c r="N240" s="23"/>
      <c r="O240" s="23"/>
      <c r="P240" s="43"/>
      <c r="Q240" s="23"/>
      <c r="R240" s="23"/>
      <c r="S240" s="43"/>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90">
        <f t="shared" si="21"/>
        <v>1006.7680000000001</v>
      </c>
      <c r="BB240" s="64">
        <f t="shared" si="22"/>
        <v>1006.7680000000001</v>
      </c>
      <c r="BC240" s="65" t="str">
        <f t="shared" si="23"/>
        <v>INR  One Thousand  &amp;Six  and Paise Seventy Seven Only</v>
      </c>
      <c r="BE240" s="100">
        <v>89</v>
      </c>
      <c r="BF240" s="100">
        <v>168</v>
      </c>
      <c r="BH240" s="164">
        <f t="shared" si="24"/>
        <v>203.34451200000007</v>
      </c>
      <c r="BI240" s="115">
        <f t="shared" si="19"/>
        <v>100.67680000000001</v>
      </c>
      <c r="IE240" s="22"/>
      <c r="IF240" s="22"/>
      <c r="IG240" s="22"/>
      <c r="IH240" s="22"/>
      <c r="II240" s="22"/>
    </row>
    <row r="241" spans="1:243" s="21" customFormat="1" ht="82.5" customHeight="1">
      <c r="A241" s="34">
        <v>229</v>
      </c>
      <c r="B241" s="102" t="s">
        <v>624</v>
      </c>
      <c r="C241" s="103" t="s">
        <v>282</v>
      </c>
      <c r="D241" s="96">
        <v>12</v>
      </c>
      <c r="E241" s="99" t="s">
        <v>345</v>
      </c>
      <c r="F241" s="100">
        <v>331.44160000000005</v>
      </c>
      <c r="G241" s="23"/>
      <c r="H241" s="23"/>
      <c r="I241" s="37" t="s">
        <v>40</v>
      </c>
      <c r="J241" s="17">
        <f t="shared" si="20"/>
        <v>1</v>
      </c>
      <c r="K241" s="18" t="s">
        <v>65</v>
      </c>
      <c r="L241" s="18" t="s">
        <v>7</v>
      </c>
      <c r="M241" s="44"/>
      <c r="N241" s="23"/>
      <c r="O241" s="23"/>
      <c r="P241" s="43"/>
      <c r="Q241" s="23"/>
      <c r="R241" s="23"/>
      <c r="S241" s="43"/>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90">
        <f t="shared" si="21"/>
        <v>3977.2992000000004</v>
      </c>
      <c r="BB241" s="64">
        <f t="shared" si="22"/>
        <v>3977.2992000000004</v>
      </c>
      <c r="BC241" s="65" t="str">
        <f t="shared" si="23"/>
        <v>INR  Three Thousand Nine Hundred &amp; Seventy Seven  and Paise Thirty Only</v>
      </c>
      <c r="BE241" s="100">
        <v>293</v>
      </c>
      <c r="BF241" s="100">
        <v>162</v>
      </c>
      <c r="BH241" s="164">
        <f t="shared" si="24"/>
        <v>196.08220800000004</v>
      </c>
      <c r="BI241" s="115">
        <f t="shared" si="19"/>
        <v>331.44160000000005</v>
      </c>
      <c r="IE241" s="22"/>
      <c r="IF241" s="22"/>
      <c r="IG241" s="22"/>
      <c r="IH241" s="22"/>
      <c r="II241" s="22"/>
    </row>
    <row r="242" spans="1:243" s="21" customFormat="1" ht="78" customHeight="1">
      <c r="A242" s="34">
        <v>230</v>
      </c>
      <c r="B242" s="102" t="s">
        <v>625</v>
      </c>
      <c r="C242" s="103" t="s">
        <v>283</v>
      </c>
      <c r="D242" s="96">
        <v>12</v>
      </c>
      <c r="E242" s="99" t="s">
        <v>345</v>
      </c>
      <c r="F242" s="100">
        <v>69.0032</v>
      </c>
      <c r="G242" s="23"/>
      <c r="H242" s="23"/>
      <c r="I242" s="37" t="s">
        <v>40</v>
      </c>
      <c r="J242" s="17">
        <f t="shared" si="20"/>
        <v>1</v>
      </c>
      <c r="K242" s="18" t="s">
        <v>65</v>
      </c>
      <c r="L242" s="18" t="s">
        <v>7</v>
      </c>
      <c r="M242" s="44"/>
      <c r="N242" s="23"/>
      <c r="O242" s="23"/>
      <c r="P242" s="43"/>
      <c r="Q242" s="23"/>
      <c r="R242" s="23"/>
      <c r="S242" s="43"/>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90">
        <f t="shared" si="21"/>
        <v>828.0384000000001</v>
      </c>
      <c r="BB242" s="64">
        <f t="shared" si="22"/>
        <v>828.0384000000001</v>
      </c>
      <c r="BC242" s="65" t="str">
        <f t="shared" si="23"/>
        <v>INR  Eight Hundred &amp; Twenty Eight  and Paise Four Only</v>
      </c>
      <c r="BE242" s="100">
        <v>61</v>
      </c>
      <c r="BF242" s="100">
        <v>162</v>
      </c>
      <c r="BH242" s="164">
        <f t="shared" si="24"/>
        <v>196.08220800000004</v>
      </c>
      <c r="BI242" s="115">
        <f t="shared" si="19"/>
        <v>69.0032</v>
      </c>
      <c r="IE242" s="22"/>
      <c r="IF242" s="22"/>
      <c r="IG242" s="22"/>
      <c r="IH242" s="22"/>
      <c r="II242" s="22"/>
    </row>
    <row r="243" spans="1:243" s="21" customFormat="1" ht="88.5" customHeight="1">
      <c r="A243" s="34">
        <v>231</v>
      </c>
      <c r="B243" s="102" t="s">
        <v>626</v>
      </c>
      <c r="C243" s="103" t="s">
        <v>284</v>
      </c>
      <c r="D243" s="96">
        <v>40</v>
      </c>
      <c r="E243" s="99" t="s">
        <v>345</v>
      </c>
      <c r="F243" s="100">
        <v>135.744</v>
      </c>
      <c r="G243" s="23"/>
      <c r="H243" s="23"/>
      <c r="I243" s="37" t="s">
        <v>40</v>
      </c>
      <c r="J243" s="17">
        <f>IF(I243="Less(-)",-1,1)</f>
        <v>1</v>
      </c>
      <c r="K243" s="18" t="s">
        <v>65</v>
      </c>
      <c r="L243" s="18" t="s">
        <v>7</v>
      </c>
      <c r="M243" s="44"/>
      <c r="N243" s="23"/>
      <c r="O243" s="23"/>
      <c r="P243" s="43"/>
      <c r="Q243" s="23"/>
      <c r="R243" s="23"/>
      <c r="S243" s="43"/>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90">
        <f>total_amount_ba($B$2,$D$2,D243,F243,J243,K243,M243)</f>
        <v>5429.76</v>
      </c>
      <c r="BB243" s="64">
        <f>BA243+SUM(N243:AZ243)</f>
        <v>5429.76</v>
      </c>
      <c r="BC243" s="65" t="str">
        <f>SpellNumber(L243,BB243)</f>
        <v>INR  Five Thousand Four Hundred &amp; Twenty Nine  and Paise Seventy Six Only</v>
      </c>
      <c r="BE243" s="100">
        <v>120</v>
      </c>
      <c r="BF243" s="100">
        <v>57</v>
      </c>
      <c r="BH243" s="164">
        <f t="shared" si="24"/>
        <v>68.991888</v>
      </c>
      <c r="BI243" s="115">
        <f t="shared" si="19"/>
        <v>135.744</v>
      </c>
      <c r="IE243" s="22"/>
      <c r="IF243" s="22"/>
      <c r="IG243" s="22"/>
      <c r="IH243" s="22"/>
      <c r="II243" s="22"/>
    </row>
    <row r="244" spans="1:243" s="21" customFormat="1" ht="84" customHeight="1">
      <c r="A244" s="34">
        <v>232</v>
      </c>
      <c r="B244" s="102" t="s">
        <v>627</v>
      </c>
      <c r="C244" s="103" t="s">
        <v>285</v>
      </c>
      <c r="D244" s="96">
        <v>31</v>
      </c>
      <c r="E244" s="99" t="s">
        <v>345</v>
      </c>
      <c r="F244" s="100">
        <v>382.34560000000005</v>
      </c>
      <c r="G244" s="23"/>
      <c r="H244" s="23"/>
      <c r="I244" s="37" t="s">
        <v>40</v>
      </c>
      <c r="J244" s="17">
        <f>IF(I244="Less(-)",-1,1)</f>
        <v>1</v>
      </c>
      <c r="K244" s="18" t="s">
        <v>65</v>
      </c>
      <c r="L244" s="18" t="s">
        <v>7</v>
      </c>
      <c r="M244" s="44"/>
      <c r="N244" s="23"/>
      <c r="O244" s="23"/>
      <c r="P244" s="43"/>
      <c r="Q244" s="23"/>
      <c r="R244" s="23"/>
      <c r="S244" s="43"/>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90">
        <f>total_amount_ba($B$2,$D$2,D244,F244,J244,K244,M244)</f>
        <v>11852.713600000001</v>
      </c>
      <c r="BB244" s="64">
        <f>BA244+SUM(N244:AZ244)</f>
        <v>11852.713600000001</v>
      </c>
      <c r="BC244" s="65" t="str">
        <f>SpellNumber(L244,BB244)</f>
        <v>INR  Eleven Thousand Eight Hundred &amp; Fifty Two  and Paise Seventy One Only</v>
      </c>
      <c r="BE244" s="100">
        <v>338</v>
      </c>
      <c r="BF244" s="100">
        <v>1018</v>
      </c>
      <c r="BH244" s="164">
        <f t="shared" si="24"/>
        <v>1232.1709120000003</v>
      </c>
      <c r="BI244" s="115">
        <f t="shared" si="19"/>
        <v>382.34560000000005</v>
      </c>
      <c r="IE244" s="22"/>
      <c r="IF244" s="22"/>
      <c r="IG244" s="22"/>
      <c r="IH244" s="22"/>
      <c r="II244" s="22"/>
    </row>
    <row r="245" spans="1:243" s="21" customFormat="1" ht="86.25" customHeight="1">
      <c r="A245" s="34">
        <v>233</v>
      </c>
      <c r="B245" s="102" t="s">
        <v>628</v>
      </c>
      <c r="C245" s="103" t="s">
        <v>286</v>
      </c>
      <c r="D245" s="96">
        <v>24</v>
      </c>
      <c r="E245" s="99" t="s">
        <v>345</v>
      </c>
      <c r="F245" s="100">
        <v>93.88960000000002</v>
      </c>
      <c r="G245" s="23"/>
      <c r="H245" s="23"/>
      <c r="I245" s="37" t="s">
        <v>40</v>
      </c>
      <c r="J245" s="17">
        <f t="shared" si="20"/>
        <v>1</v>
      </c>
      <c r="K245" s="18" t="s">
        <v>65</v>
      </c>
      <c r="L245" s="18" t="s">
        <v>7</v>
      </c>
      <c r="M245" s="44"/>
      <c r="N245" s="23"/>
      <c r="O245" s="23"/>
      <c r="P245" s="43"/>
      <c r="Q245" s="23"/>
      <c r="R245" s="23"/>
      <c r="S245" s="43"/>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90">
        <f t="shared" si="21"/>
        <v>2253.3504000000003</v>
      </c>
      <c r="BB245" s="64">
        <f t="shared" si="22"/>
        <v>2253.3504000000003</v>
      </c>
      <c r="BC245" s="65" t="str">
        <f t="shared" si="23"/>
        <v>INR  Two Thousand Two Hundred &amp; Fifty Three  and Paise Thirty Five Only</v>
      </c>
      <c r="BE245" s="100">
        <v>83</v>
      </c>
      <c r="BF245" s="100">
        <v>330</v>
      </c>
      <c r="BH245" s="164">
        <f t="shared" si="24"/>
        <v>399.42672000000005</v>
      </c>
      <c r="BI245" s="115">
        <f t="shared" si="19"/>
        <v>93.88960000000002</v>
      </c>
      <c r="IE245" s="22"/>
      <c r="IF245" s="22"/>
      <c r="IG245" s="22"/>
      <c r="IH245" s="22"/>
      <c r="II245" s="22"/>
    </row>
    <row r="246" spans="1:243" s="21" customFormat="1" ht="83.25" customHeight="1">
      <c r="A246" s="34">
        <v>234</v>
      </c>
      <c r="B246" s="102" t="s">
        <v>629</v>
      </c>
      <c r="C246" s="103" t="s">
        <v>287</v>
      </c>
      <c r="D246" s="96">
        <v>36</v>
      </c>
      <c r="E246" s="99" t="s">
        <v>345</v>
      </c>
      <c r="F246" s="100">
        <v>166.28640000000001</v>
      </c>
      <c r="G246" s="23"/>
      <c r="H246" s="23"/>
      <c r="I246" s="37" t="s">
        <v>40</v>
      </c>
      <c r="J246" s="17">
        <f>IF(I246="Less(-)",-1,1)</f>
        <v>1</v>
      </c>
      <c r="K246" s="18" t="s">
        <v>65</v>
      </c>
      <c r="L246" s="18" t="s">
        <v>7</v>
      </c>
      <c r="M246" s="44"/>
      <c r="N246" s="23"/>
      <c r="O246" s="23"/>
      <c r="P246" s="43"/>
      <c r="Q246" s="23"/>
      <c r="R246" s="23"/>
      <c r="S246" s="43"/>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90">
        <f>total_amount_ba($B$2,$D$2,D246,F246,J246,K246,M246)</f>
        <v>5986.3104</v>
      </c>
      <c r="BB246" s="64">
        <f>BA246+SUM(N246:AZ246)</f>
        <v>5986.3104</v>
      </c>
      <c r="BC246" s="65" t="str">
        <f>SpellNumber(L246,BB246)</f>
        <v>INR  Five Thousand Nine Hundred &amp; Eighty Six  and Paise Thirty One Only</v>
      </c>
      <c r="BE246" s="100">
        <v>147</v>
      </c>
      <c r="BF246" s="100">
        <v>150</v>
      </c>
      <c r="BH246" s="164">
        <f t="shared" si="24"/>
        <v>181.55760000000004</v>
      </c>
      <c r="BI246" s="115">
        <f t="shared" si="19"/>
        <v>166.28640000000001</v>
      </c>
      <c r="IE246" s="22"/>
      <c r="IF246" s="22"/>
      <c r="IG246" s="22"/>
      <c r="IH246" s="22"/>
      <c r="II246" s="22"/>
    </row>
    <row r="247" spans="1:243" s="21" customFormat="1" ht="87" customHeight="1">
      <c r="A247" s="34">
        <v>235</v>
      </c>
      <c r="B247" s="102" t="s">
        <v>630</v>
      </c>
      <c r="C247" s="103" t="s">
        <v>288</v>
      </c>
      <c r="D247" s="96">
        <v>18</v>
      </c>
      <c r="E247" s="99" t="s">
        <v>345</v>
      </c>
      <c r="F247" s="100">
        <v>417.41280000000006</v>
      </c>
      <c r="G247" s="23"/>
      <c r="H247" s="23"/>
      <c r="I247" s="37" t="s">
        <v>40</v>
      </c>
      <c r="J247" s="17">
        <f t="shared" si="20"/>
        <v>1</v>
      </c>
      <c r="K247" s="18" t="s">
        <v>65</v>
      </c>
      <c r="L247" s="18" t="s">
        <v>7</v>
      </c>
      <c r="M247" s="44"/>
      <c r="N247" s="23"/>
      <c r="O247" s="23"/>
      <c r="P247" s="43"/>
      <c r="Q247" s="23"/>
      <c r="R247" s="23"/>
      <c r="S247" s="43"/>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90">
        <f t="shared" si="21"/>
        <v>7513.430400000001</v>
      </c>
      <c r="BB247" s="64">
        <f t="shared" si="22"/>
        <v>7513.430400000001</v>
      </c>
      <c r="BC247" s="65" t="str">
        <f t="shared" si="23"/>
        <v>INR  Seven Thousand Five Hundred &amp; Thirteen  and Paise Forty Three Only</v>
      </c>
      <c r="BE247" s="100">
        <v>369</v>
      </c>
      <c r="BF247" s="112">
        <v>115</v>
      </c>
      <c r="BH247" s="164">
        <f t="shared" si="24"/>
        <v>139.19416000000004</v>
      </c>
      <c r="BI247" s="115">
        <f t="shared" si="19"/>
        <v>417.41280000000006</v>
      </c>
      <c r="IE247" s="22"/>
      <c r="IF247" s="22"/>
      <c r="IG247" s="22"/>
      <c r="IH247" s="22"/>
      <c r="II247" s="22"/>
    </row>
    <row r="248" spans="1:243" s="21" customFormat="1" ht="88.5" customHeight="1">
      <c r="A248" s="34">
        <v>236</v>
      </c>
      <c r="B248" s="102" t="s">
        <v>631</v>
      </c>
      <c r="C248" s="103" t="s">
        <v>289</v>
      </c>
      <c r="D248" s="96">
        <v>40</v>
      </c>
      <c r="E248" s="99" t="s">
        <v>345</v>
      </c>
      <c r="F248" s="100">
        <v>141.4</v>
      </c>
      <c r="G248" s="23"/>
      <c r="H248" s="23"/>
      <c r="I248" s="37" t="s">
        <v>40</v>
      </c>
      <c r="J248" s="17">
        <f t="shared" si="20"/>
        <v>1</v>
      </c>
      <c r="K248" s="18" t="s">
        <v>65</v>
      </c>
      <c r="L248" s="18" t="s">
        <v>7</v>
      </c>
      <c r="M248" s="44"/>
      <c r="N248" s="23"/>
      <c r="O248" s="23"/>
      <c r="P248" s="43"/>
      <c r="Q248" s="23"/>
      <c r="R248" s="23"/>
      <c r="S248" s="43"/>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90">
        <f t="shared" si="21"/>
        <v>5656</v>
      </c>
      <c r="BB248" s="64">
        <f t="shared" si="22"/>
        <v>5656</v>
      </c>
      <c r="BC248" s="65" t="str">
        <f t="shared" si="23"/>
        <v>INR  Five Thousand Six Hundred &amp; Fifty Six  Only</v>
      </c>
      <c r="BE248" s="100">
        <v>125</v>
      </c>
      <c r="BF248" s="100">
        <v>158</v>
      </c>
      <c r="BH248" s="164">
        <f t="shared" si="24"/>
        <v>191.24067200000002</v>
      </c>
      <c r="BI248" s="115">
        <f t="shared" si="19"/>
        <v>141.4</v>
      </c>
      <c r="IE248" s="22"/>
      <c r="IF248" s="22"/>
      <c r="IG248" s="22"/>
      <c r="IH248" s="22"/>
      <c r="II248" s="22"/>
    </row>
    <row r="249" spans="1:243" s="21" customFormat="1" ht="87" customHeight="1">
      <c r="A249" s="34">
        <v>237</v>
      </c>
      <c r="B249" s="102" t="s">
        <v>632</v>
      </c>
      <c r="C249" s="103" t="s">
        <v>290</v>
      </c>
      <c r="D249" s="96">
        <v>34</v>
      </c>
      <c r="E249" s="99" t="s">
        <v>345</v>
      </c>
      <c r="F249" s="100">
        <v>321.2608</v>
      </c>
      <c r="G249" s="23"/>
      <c r="H249" s="23"/>
      <c r="I249" s="37" t="s">
        <v>40</v>
      </c>
      <c r="J249" s="17">
        <f t="shared" si="20"/>
        <v>1</v>
      </c>
      <c r="K249" s="18" t="s">
        <v>65</v>
      </c>
      <c r="L249" s="18" t="s">
        <v>7</v>
      </c>
      <c r="M249" s="44"/>
      <c r="N249" s="23"/>
      <c r="O249" s="23"/>
      <c r="P249" s="43"/>
      <c r="Q249" s="23"/>
      <c r="R249" s="23"/>
      <c r="S249" s="43"/>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90">
        <f t="shared" si="21"/>
        <v>10922.8672</v>
      </c>
      <c r="BB249" s="64">
        <f t="shared" si="22"/>
        <v>10922.8672</v>
      </c>
      <c r="BC249" s="65" t="str">
        <f t="shared" si="23"/>
        <v>INR  Ten Thousand Nine Hundred &amp; Twenty Two  and Paise Eighty Seven Only</v>
      </c>
      <c r="BE249" s="100">
        <v>284</v>
      </c>
      <c r="BF249" s="100">
        <v>128</v>
      </c>
      <c r="BH249" s="164">
        <f t="shared" si="24"/>
        <v>154.92915200000002</v>
      </c>
      <c r="BI249" s="115">
        <f t="shared" si="19"/>
        <v>321.2608</v>
      </c>
      <c r="IE249" s="22"/>
      <c r="IF249" s="22"/>
      <c r="IG249" s="22"/>
      <c r="IH249" s="22"/>
      <c r="II249" s="22"/>
    </row>
    <row r="250" spans="1:243" s="21" customFormat="1" ht="84" customHeight="1">
      <c r="A250" s="34">
        <v>238</v>
      </c>
      <c r="B250" s="102" t="s">
        <v>633</v>
      </c>
      <c r="C250" s="103" t="s">
        <v>291</v>
      </c>
      <c r="D250" s="96">
        <v>2</v>
      </c>
      <c r="E250" s="99" t="s">
        <v>345</v>
      </c>
      <c r="F250" s="100">
        <v>164.024</v>
      </c>
      <c r="G250" s="23"/>
      <c r="H250" s="23"/>
      <c r="I250" s="37" t="s">
        <v>40</v>
      </c>
      <c r="J250" s="17">
        <f t="shared" si="20"/>
        <v>1</v>
      </c>
      <c r="K250" s="18" t="s">
        <v>65</v>
      </c>
      <c r="L250" s="18" t="s">
        <v>7</v>
      </c>
      <c r="M250" s="44"/>
      <c r="N250" s="23"/>
      <c r="O250" s="23"/>
      <c r="P250" s="43"/>
      <c r="Q250" s="23"/>
      <c r="R250" s="23"/>
      <c r="S250" s="43"/>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90">
        <f t="shared" si="21"/>
        <v>328.048</v>
      </c>
      <c r="BB250" s="64">
        <f t="shared" si="22"/>
        <v>328.048</v>
      </c>
      <c r="BC250" s="65" t="str">
        <f t="shared" si="23"/>
        <v>INR  Three Hundred &amp; Twenty Eight  and Paise Five Only</v>
      </c>
      <c r="BE250" s="100">
        <v>145</v>
      </c>
      <c r="BF250" s="100">
        <v>111</v>
      </c>
      <c r="BH250" s="164">
        <f t="shared" si="24"/>
        <v>134.35262400000002</v>
      </c>
      <c r="BI250" s="115">
        <f t="shared" si="19"/>
        <v>164.024</v>
      </c>
      <c r="IE250" s="22"/>
      <c r="IF250" s="22"/>
      <c r="IG250" s="22"/>
      <c r="IH250" s="22"/>
      <c r="II250" s="22"/>
    </row>
    <row r="251" spans="1:243" s="21" customFormat="1" ht="89.25" customHeight="1">
      <c r="A251" s="34">
        <v>239</v>
      </c>
      <c r="B251" s="102" t="s">
        <v>634</v>
      </c>
      <c r="C251" s="103" t="s">
        <v>292</v>
      </c>
      <c r="D251" s="96">
        <v>8</v>
      </c>
      <c r="E251" s="99" t="s">
        <v>345</v>
      </c>
      <c r="F251" s="100">
        <v>210.40320000000003</v>
      </c>
      <c r="G251" s="23"/>
      <c r="H251" s="23"/>
      <c r="I251" s="37" t="s">
        <v>40</v>
      </c>
      <c r="J251" s="17">
        <f t="shared" si="20"/>
        <v>1</v>
      </c>
      <c r="K251" s="18" t="s">
        <v>65</v>
      </c>
      <c r="L251" s="18" t="s">
        <v>7</v>
      </c>
      <c r="M251" s="44"/>
      <c r="N251" s="23"/>
      <c r="O251" s="23"/>
      <c r="P251" s="43"/>
      <c r="Q251" s="23"/>
      <c r="R251" s="23"/>
      <c r="S251" s="43"/>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90">
        <f t="shared" si="21"/>
        <v>1683.2256000000002</v>
      </c>
      <c r="BB251" s="64">
        <f t="shared" si="22"/>
        <v>1683.2256000000002</v>
      </c>
      <c r="BC251" s="65" t="str">
        <f t="shared" si="23"/>
        <v>INR  One Thousand Six Hundred &amp; Eighty Three  and Paise Twenty Three Only</v>
      </c>
      <c r="BE251" s="100">
        <v>186</v>
      </c>
      <c r="BF251" s="100">
        <v>1093</v>
      </c>
      <c r="BH251" s="164">
        <f t="shared" si="24"/>
        <v>1322.949712</v>
      </c>
      <c r="BI251" s="115">
        <f t="shared" si="19"/>
        <v>210.40320000000003</v>
      </c>
      <c r="IE251" s="22"/>
      <c r="IF251" s="22"/>
      <c r="IG251" s="22"/>
      <c r="IH251" s="22"/>
      <c r="II251" s="22"/>
    </row>
    <row r="252" spans="1:243" s="21" customFormat="1" ht="83.25" customHeight="1">
      <c r="A252" s="34">
        <v>240</v>
      </c>
      <c r="B252" s="102" t="s">
        <v>635</v>
      </c>
      <c r="C252" s="103" t="s">
        <v>293</v>
      </c>
      <c r="D252" s="96">
        <v>10</v>
      </c>
      <c r="E252" s="99" t="s">
        <v>345</v>
      </c>
      <c r="F252" s="100">
        <v>244.3392</v>
      </c>
      <c r="G252" s="23"/>
      <c r="H252" s="23"/>
      <c r="I252" s="37" t="s">
        <v>40</v>
      </c>
      <c r="J252" s="17">
        <f t="shared" si="20"/>
        <v>1</v>
      </c>
      <c r="K252" s="18" t="s">
        <v>65</v>
      </c>
      <c r="L252" s="18" t="s">
        <v>7</v>
      </c>
      <c r="M252" s="44"/>
      <c r="N252" s="23"/>
      <c r="O252" s="23"/>
      <c r="P252" s="43"/>
      <c r="Q252" s="23"/>
      <c r="R252" s="23"/>
      <c r="S252" s="43"/>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90">
        <f t="shared" si="21"/>
        <v>2443.392</v>
      </c>
      <c r="BB252" s="64">
        <f t="shared" si="22"/>
        <v>2443.392</v>
      </c>
      <c r="BC252" s="65" t="str">
        <f t="shared" si="23"/>
        <v>INR  Two Thousand Four Hundred &amp; Forty Three  and Paise Thirty Nine Only</v>
      </c>
      <c r="BE252" s="100">
        <v>216</v>
      </c>
      <c r="BF252" s="100">
        <v>172</v>
      </c>
      <c r="BH252" s="164">
        <f t="shared" si="24"/>
        <v>208.18604800000003</v>
      </c>
      <c r="BI252" s="115">
        <f t="shared" si="19"/>
        <v>244.3392</v>
      </c>
      <c r="IE252" s="22"/>
      <c r="IF252" s="22"/>
      <c r="IG252" s="22"/>
      <c r="IH252" s="22"/>
      <c r="II252" s="22"/>
    </row>
    <row r="253" spans="1:243" s="21" customFormat="1" ht="84.75" customHeight="1">
      <c r="A253" s="34">
        <v>241</v>
      </c>
      <c r="B253" s="102" t="s">
        <v>636</v>
      </c>
      <c r="C253" s="103" t="s">
        <v>294</v>
      </c>
      <c r="D253" s="96">
        <v>12</v>
      </c>
      <c r="E253" s="99" t="s">
        <v>345</v>
      </c>
      <c r="F253" s="100">
        <v>270.3568</v>
      </c>
      <c r="G253" s="23"/>
      <c r="H253" s="23"/>
      <c r="I253" s="37" t="s">
        <v>40</v>
      </c>
      <c r="J253" s="17">
        <f>IF(I253="Less(-)",-1,1)</f>
        <v>1</v>
      </c>
      <c r="K253" s="18" t="s">
        <v>65</v>
      </c>
      <c r="L253" s="18" t="s">
        <v>7</v>
      </c>
      <c r="M253" s="44"/>
      <c r="N253" s="23"/>
      <c r="O253" s="23"/>
      <c r="P253" s="43"/>
      <c r="Q253" s="23"/>
      <c r="R253" s="23"/>
      <c r="S253" s="43"/>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90">
        <f>total_amount_ba($B$2,$D$2,D253,F253,J253,K253,M253)</f>
        <v>3244.2816000000003</v>
      </c>
      <c r="BB253" s="64">
        <f>BA253+SUM(N253:AZ253)</f>
        <v>3244.2816000000003</v>
      </c>
      <c r="BC253" s="65" t="str">
        <f>SpellNumber(L253,BB253)</f>
        <v>INR  Three Thousand Two Hundred &amp; Forty Four  and Paise Twenty Eight Only</v>
      </c>
      <c r="BE253" s="100">
        <v>239</v>
      </c>
      <c r="BF253" s="100">
        <v>71</v>
      </c>
      <c r="BH253" s="164">
        <f t="shared" si="24"/>
        <v>85.93726400000001</v>
      </c>
      <c r="BI253" s="115">
        <f t="shared" si="19"/>
        <v>270.3568</v>
      </c>
      <c r="IE253" s="22"/>
      <c r="IF253" s="22"/>
      <c r="IG253" s="22"/>
      <c r="IH253" s="22"/>
      <c r="II253" s="22"/>
    </row>
    <row r="254" spans="1:243" s="21" customFormat="1" ht="85.5" customHeight="1">
      <c r="A254" s="34">
        <v>242</v>
      </c>
      <c r="B254" s="102" t="s">
        <v>637</v>
      </c>
      <c r="C254" s="103" t="s">
        <v>295</v>
      </c>
      <c r="D254" s="96">
        <v>10</v>
      </c>
      <c r="E254" s="99" t="s">
        <v>345</v>
      </c>
      <c r="F254" s="100">
        <v>28.280000000000005</v>
      </c>
      <c r="G254" s="23"/>
      <c r="H254" s="23"/>
      <c r="I254" s="37" t="s">
        <v>40</v>
      </c>
      <c r="J254" s="17">
        <f t="shared" si="20"/>
        <v>1</v>
      </c>
      <c r="K254" s="18" t="s">
        <v>65</v>
      </c>
      <c r="L254" s="18" t="s">
        <v>7</v>
      </c>
      <c r="M254" s="44"/>
      <c r="N254" s="23"/>
      <c r="O254" s="23"/>
      <c r="P254" s="43"/>
      <c r="Q254" s="23"/>
      <c r="R254" s="23"/>
      <c r="S254" s="43"/>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90">
        <f t="shared" si="21"/>
        <v>282.80000000000007</v>
      </c>
      <c r="BB254" s="64">
        <f t="shared" si="22"/>
        <v>282.80000000000007</v>
      </c>
      <c r="BC254" s="65" t="str">
        <f t="shared" si="23"/>
        <v>INR  Two Hundred &amp; Eighty Two  and Paise Eighty Only</v>
      </c>
      <c r="BE254" s="100">
        <v>25</v>
      </c>
      <c r="BF254" s="100">
        <v>152</v>
      </c>
      <c r="BH254" s="164">
        <f t="shared" si="24"/>
        <v>183.97836800000005</v>
      </c>
      <c r="BI254" s="115">
        <f t="shared" si="19"/>
        <v>28.280000000000005</v>
      </c>
      <c r="IE254" s="22"/>
      <c r="IF254" s="22"/>
      <c r="IG254" s="22"/>
      <c r="IH254" s="22"/>
      <c r="II254" s="22"/>
    </row>
    <row r="255" spans="1:243" s="21" customFormat="1" ht="87" customHeight="1">
      <c r="A255" s="34">
        <v>243</v>
      </c>
      <c r="B255" s="102" t="s">
        <v>638</v>
      </c>
      <c r="C255" s="103" t="s">
        <v>296</v>
      </c>
      <c r="D255" s="96">
        <v>30</v>
      </c>
      <c r="E255" s="99" t="s">
        <v>345</v>
      </c>
      <c r="F255" s="100">
        <v>37.3296</v>
      </c>
      <c r="G255" s="23"/>
      <c r="H255" s="23"/>
      <c r="I255" s="37" t="s">
        <v>40</v>
      </c>
      <c r="J255" s="17">
        <f t="shared" si="20"/>
        <v>1</v>
      </c>
      <c r="K255" s="18" t="s">
        <v>65</v>
      </c>
      <c r="L255" s="18" t="s">
        <v>7</v>
      </c>
      <c r="M255" s="44"/>
      <c r="N255" s="23"/>
      <c r="O255" s="23"/>
      <c r="P255" s="43"/>
      <c r="Q255" s="23"/>
      <c r="R255" s="23"/>
      <c r="S255" s="43"/>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90">
        <f t="shared" si="21"/>
        <v>1119.888</v>
      </c>
      <c r="BB255" s="64">
        <f t="shared" si="22"/>
        <v>1119.888</v>
      </c>
      <c r="BC255" s="65" t="str">
        <f t="shared" si="23"/>
        <v>INR  One Thousand One Hundred &amp; Nineteen  and Paise Eighty Nine Only</v>
      </c>
      <c r="BE255" s="100">
        <v>33</v>
      </c>
      <c r="BF255" s="100">
        <v>197</v>
      </c>
      <c r="BH255" s="164">
        <f t="shared" si="24"/>
        <v>238.44564800000003</v>
      </c>
      <c r="BI255" s="115">
        <f t="shared" si="19"/>
        <v>37.3296</v>
      </c>
      <c r="IE255" s="22"/>
      <c r="IF255" s="22"/>
      <c r="IG255" s="22"/>
      <c r="IH255" s="22"/>
      <c r="II255" s="22"/>
    </row>
    <row r="256" spans="1:243" s="21" customFormat="1" ht="89.25" customHeight="1">
      <c r="A256" s="34">
        <v>244</v>
      </c>
      <c r="B256" s="102" t="s">
        <v>639</v>
      </c>
      <c r="C256" s="103" t="s">
        <v>297</v>
      </c>
      <c r="D256" s="96">
        <v>40</v>
      </c>
      <c r="E256" s="99" t="s">
        <v>345</v>
      </c>
      <c r="F256" s="100">
        <v>64.47840000000001</v>
      </c>
      <c r="G256" s="23"/>
      <c r="H256" s="23"/>
      <c r="I256" s="37" t="s">
        <v>40</v>
      </c>
      <c r="J256" s="17">
        <f t="shared" si="20"/>
        <v>1</v>
      </c>
      <c r="K256" s="18" t="s">
        <v>65</v>
      </c>
      <c r="L256" s="18" t="s">
        <v>7</v>
      </c>
      <c r="M256" s="44"/>
      <c r="N256" s="23"/>
      <c r="O256" s="23"/>
      <c r="P256" s="43"/>
      <c r="Q256" s="23"/>
      <c r="R256" s="23"/>
      <c r="S256" s="43"/>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90">
        <f t="shared" si="21"/>
        <v>2579.1360000000004</v>
      </c>
      <c r="BB256" s="64">
        <f t="shared" si="22"/>
        <v>2579.1360000000004</v>
      </c>
      <c r="BC256" s="65" t="str">
        <f t="shared" si="23"/>
        <v>INR  Two Thousand Five Hundred &amp; Seventy Nine  and Paise Fourteen Only</v>
      </c>
      <c r="BE256" s="100">
        <v>57</v>
      </c>
      <c r="BF256" s="100">
        <v>816</v>
      </c>
      <c r="BH256" s="164">
        <f t="shared" si="24"/>
        <v>987.6733440000002</v>
      </c>
      <c r="BI256" s="115">
        <f t="shared" si="19"/>
        <v>64.47840000000001</v>
      </c>
      <c r="IE256" s="22"/>
      <c r="IF256" s="22"/>
      <c r="IG256" s="22"/>
      <c r="IH256" s="22"/>
      <c r="II256" s="22"/>
    </row>
    <row r="257" spans="1:243" s="21" customFormat="1" ht="88.5" customHeight="1">
      <c r="A257" s="34">
        <v>245</v>
      </c>
      <c r="B257" s="102" t="s">
        <v>640</v>
      </c>
      <c r="C257" s="103" t="s">
        <v>298</v>
      </c>
      <c r="D257" s="96">
        <v>20</v>
      </c>
      <c r="E257" s="99" t="s">
        <v>345</v>
      </c>
      <c r="F257" s="100">
        <v>18.099200000000003</v>
      </c>
      <c r="G257" s="23"/>
      <c r="H257" s="23"/>
      <c r="I257" s="37" t="s">
        <v>40</v>
      </c>
      <c r="J257" s="17">
        <f t="shared" si="20"/>
        <v>1</v>
      </c>
      <c r="K257" s="18" t="s">
        <v>65</v>
      </c>
      <c r="L257" s="18" t="s">
        <v>7</v>
      </c>
      <c r="M257" s="44"/>
      <c r="N257" s="23"/>
      <c r="O257" s="23"/>
      <c r="P257" s="43"/>
      <c r="Q257" s="23"/>
      <c r="R257" s="23"/>
      <c r="S257" s="43"/>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90">
        <f t="shared" si="21"/>
        <v>361.98400000000004</v>
      </c>
      <c r="BB257" s="64">
        <f t="shared" si="22"/>
        <v>361.98400000000004</v>
      </c>
      <c r="BC257" s="65" t="str">
        <f t="shared" si="23"/>
        <v>INR  Three Hundred &amp; Sixty One  and Paise Ninety Eight Only</v>
      </c>
      <c r="BE257" s="100">
        <v>16</v>
      </c>
      <c r="BF257" s="100">
        <v>3998</v>
      </c>
      <c r="BH257" s="164">
        <f t="shared" si="24"/>
        <v>4839.115232000001</v>
      </c>
      <c r="BI257" s="115">
        <f t="shared" si="19"/>
        <v>18.099200000000003</v>
      </c>
      <c r="IE257" s="22"/>
      <c r="IF257" s="22"/>
      <c r="IG257" s="22"/>
      <c r="IH257" s="22"/>
      <c r="II257" s="22"/>
    </row>
    <row r="258" spans="1:243" s="21" customFormat="1" ht="87.75" customHeight="1">
      <c r="A258" s="34">
        <v>246</v>
      </c>
      <c r="B258" s="102" t="s">
        <v>641</v>
      </c>
      <c r="C258" s="103" t="s">
        <v>299</v>
      </c>
      <c r="D258" s="96">
        <v>20</v>
      </c>
      <c r="E258" s="99" t="s">
        <v>345</v>
      </c>
      <c r="F258" s="100">
        <v>23.755200000000002</v>
      </c>
      <c r="G258" s="23"/>
      <c r="H258" s="23"/>
      <c r="I258" s="37" t="s">
        <v>40</v>
      </c>
      <c r="J258" s="17">
        <f t="shared" si="20"/>
        <v>1</v>
      </c>
      <c r="K258" s="18" t="s">
        <v>65</v>
      </c>
      <c r="L258" s="18" t="s">
        <v>7</v>
      </c>
      <c r="M258" s="44"/>
      <c r="N258" s="23"/>
      <c r="O258" s="23"/>
      <c r="P258" s="43"/>
      <c r="Q258" s="23"/>
      <c r="R258" s="23"/>
      <c r="S258" s="43"/>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90">
        <f t="shared" si="21"/>
        <v>475.10400000000004</v>
      </c>
      <c r="BB258" s="64">
        <f t="shared" si="22"/>
        <v>475.10400000000004</v>
      </c>
      <c r="BC258" s="65" t="str">
        <f t="shared" si="23"/>
        <v>INR  Four Hundred &amp; Seventy Five  and Paise Ten Only</v>
      </c>
      <c r="BE258" s="100">
        <v>21</v>
      </c>
      <c r="BF258" s="100">
        <v>1018</v>
      </c>
      <c r="BH258" s="164">
        <f t="shared" si="24"/>
        <v>1232.1709120000003</v>
      </c>
      <c r="BI258" s="115">
        <f t="shared" si="19"/>
        <v>23.755200000000002</v>
      </c>
      <c r="IE258" s="22"/>
      <c r="IF258" s="22"/>
      <c r="IG258" s="22"/>
      <c r="IH258" s="22"/>
      <c r="II258" s="22"/>
    </row>
    <row r="259" spans="1:243" s="21" customFormat="1" ht="88.5" customHeight="1">
      <c r="A259" s="34">
        <v>247</v>
      </c>
      <c r="B259" s="102" t="s">
        <v>642</v>
      </c>
      <c r="C259" s="103" t="s">
        <v>300</v>
      </c>
      <c r="D259" s="96">
        <v>16</v>
      </c>
      <c r="E259" s="99" t="s">
        <v>345</v>
      </c>
      <c r="F259" s="100">
        <v>48.641600000000004</v>
      </c>
      <c r="G259" s="23"/>
      <c r="H259" s="23"/>
      <c r="I259" s="37" t="s">
        <v>40</v>
      </c>
      <c r="J259" s="17">
        <f>IF(I259="Less(-)",-1,1)</f>
        <v>1</v>
      </c>
      <c r="K259" s="18" t="s">
        <v>65</v>
      </c>
      <c r="L259" s="18" t="s">
        <v>7</v>
      </c>
      <c r="M259" s="44"/>
      <c r="N259" s="23"/>
      <c r="O259" s="23"/>
      <c r="P259" s="43"/>
      <c r="Q259" s="23"/>
      <c r="R259" s="23"/>
      <c r="S259" s="43"/>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90">
        <f>total_amount_ba($B$2,$D$2,D259,F259,J259,K259,M259)</f>
        <v>778.2656000000001</v>
      </c>
      <c r="BB259" s="64">
        <f>BA259+SUM(N259:AZ259)</f>
        <v>778.2656000000001</v>
      </c>
      <c r="BC259" s="65" t="str">
        <f>SpellNumber(L259,BB259)</f>
        <v>INR  Seven Hundred &amp; Seventy Eight  and Paise Twenty Seven Only</v>
      </c>
      <c r="BE259" s="100">
        <v>43</v>
      </c>
      <c r="BF259" s="100">
        <v>3346</v>
      </c>
      <c r="BH259" s="164">
        <f t="shared" si="24"/>
        <v>4049.944864000001</v>
      </c>
      <c r="BI259" s="115">
        <f t="shared" si="19"/>
        <v>48.641600000000004</v>
      </c>
      <c r="IE259" s="22"/>
      <c r="IF259" s="22"/>
      <c r="IG259" s="22"/>
      <c r="IH259" s="22"/>
      <c r="II259" s="22"/>
    </row>
    <row r="260" spans="1:243" s="21" customFormat="1" ht="261" customHeight="1">
      <c r="A260" s="34">
        <v>248</v>
      </c>
      <c r="B260" s="102" t="s">
        <v>643</v>
      </c>
      <c r="C260" s="103" t="s">
        <v>301</v>
      </c>
      <c r="D260" s="96">
        <v>69.6</v>
      </c>
      <c r="E260" s="99" t="s">
        <v>572</v>
      </c>
      <c r="F260" s="100">
        <v>50.904</v>
      </c>
      <c r="G260" s="23"/>
      <c r="H260" s="23"/>
      <c r="I260" s="37" t="s">
        <v>40</v>
      </c>
      <c r="J260" s="17">
        <f t="shared" si="20"/>
        <v>1</v>
      </c>
      <c r="K260" s="18" t="s">
        <v>65</v>
      </c>
      <c r="L260" s="18" t="s">
        <v>7</v>
      </c>
      <c r="M260" s="44"/>
      <c r="N260" s="23"/>
      <c r="O260" s="23"/>
      <c r="P260" s="43"/>
      <c r="Q260" s="23"/>
      <c r="R260" s="23"/>
      <c r="S260" s="43"/>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90">
        <f t="shared" si="21"/>
        <v>3542.9184</v>
      </c>
      <c r="BB260" s="64">
        <f t="shared" si="22"/>
        <v>3542.9184</v>
      </c>
      <c r="BC260" s="65" t="str">
        <f t="shared" si="23"/>
        <v>INR  Three Thousand Five Hundred &amp; Forty Two  and Paise Ninety Two Only</v>
      </c>
      <c r="BE260" s="100">
        <v>45</v>
      </c>
      <c r="BF260" s="100">
        <v>3346</v>
      </c>
      <c r="BH260" s="164">
        <f t="shared" si="24"/>
        <v>4049.944864000001</v>
      </c>
      <c r="BI260" s="115">
        <f t="shared" si="19"/>
        <v>50.904</v>
      </c>
      <c r="IE260" s="22"/>
      <c r="IF260" s="22"/>
      <c r="IG260" s="22"/>
      <c r="IH260" s="22"/>
      <c r="II260" s="22"/>
    </row>
    <row r="261" spans="1:243" s="21" customFormat="1" ht="260.25" customHeight="1">
      <c r="A261" s="34">
        <v>249</v>
      </c>
      <c r="B261" s="102" t="s">
        <v>644</v>
      </c>
      <c r="C261" s="103" t="s">
        <v>302</v>
      </c>
      <c r="D261" s="96">
        <v>420</v>
      </c>
      <c r="E261" s="99" t="s">
        <v>572</v>
      </c>
      <c r="F261" s="100">
        <v>64.47840000000001</v>
      </c>
      <c r="G261" s="23"/>
      <c r="H261" s="23"/>
      <c r="I261" s="37" t="s">
        <v>40</v>
      </c>
      <c r="J261" s="17">
        <f t="shared" si="20"/>
        <v>1</v>
      </c>
      <c r="K261" s="18" t="s">
        <v>65</v>
      </c>
      <c r="L261" s="18" t="s">
        <v>7</v>
      </c>
      <c r="M261" s="44"/>
      <c r="N261" s="23"/>
      <c r="O261" s="23"/>
      <c r="P261" s="43"/>
      <c r="Q261" s="23"/>
      <c r="R261" s="23"/>
      <c r="S261" s="43"/>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90">
        <f t="shared" si="21"/>
        <v>27080.928000000004</v>
      </c>
      <c r="BB261" s="64">
        <f t="shared" si="22"/>
        <v>27080.928000000004</v>
      </c>
      <c r="BC261" s="65" t="str">
        <f t="shared" si="23"/>
        <v>INR  Twenty Seven Thousand  &amp;Eighty  and Paise Ninety Three Only</v>
      </c>
      <c r="BE261" s="100">
        <v>57</v>
      </c>
      <c r="BF261" s="100">
        <v>158</v>
      </c>
      <c r="BH261" s="164">
        <f t="shared" si="24"/>
        <v>191.24067200000002</v>
      </c>
      <c r="BI261" s="115">
        <f t="shared" si="19"/>
        <v>64.47840000000001</v>
      </c>
      <c r="IE261" s="22"/>
      <c r="IF261" s="22"/>
      <c r="IG261" s="22"/>
      <c r="IH261" s="22"/>
      <c r="II261" s="22"/>
    </row>
    <row r="262" spans="1:243" s="21" customFormat="1" ht="255.75" customHeight="1">
      <c r="A262" s="34">
        <v>250</v>
      </c>
      <c r="B262" s="102" t="s">
        <v>645</v>
      </c>
      <c r="C262" s="103" t="s">
        <v>303</v>
      </c>
      <c r="D262" s="96">
        <v>396.8</v>
      </c>
      <c r="E262" s="99" t="s">
        <v>572</v>
      </c>
      <c r="F262" s="100">
        <v>74.6592</v>
      </c>
      <c r="G262" s="23"/>
      <c r="H262" s="23"/>
      <c r="I262" s="37" t="s">
        <v>40</v>
      </c>
      <c r="J262" s="17">
        <f t="shared" si="20"/>
        <v>1</v>
      </c>
      <c r="K262" s="18" t="s">
        <v>65</v>
      </c>
      <c r="L262" s="18" t="s">
        <v>7</v>
      </c>
      <c r="M262" s="44"/>
      <c r="N262" s="23"/>
      <c r="O262" s="23"/>
      <c r="P262" s="43"/>
      <c r="Q262" s="23"/>
      <c r="R262" s="23"/>
      <c r="S262" s="43"/>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90">
        <f t="shared" si="21"/>
        <v>29624.77056</v>
      </c>
      <c r="BB262" s="64">
        <f t="shared" si="22"/>
        <v>29624.77056</v>
      </c>
      <c r="BC262" s="65" t="str">
        <f t="shared" si="23"/>
        <v>INR  Twenty Nine Thousand Six Hundred &amp; Twenty Four  and Paise Seventy Seven Only</v>
      </c>
      <c r="BD262" s="73"/>
      <c r="BE262" s="100">
        <v>66</v>
      </c>
      <c r="BF262" s="100">
        <v>128</v>
      </c>
      <c r="BG262" s="74"/>
      <c r="BH262" s="164">
        <f t="shared" si="24"/>
        <v>154.92915200000002</v>
      </c>
      <c r="BI262" s="115">
        <f t="shared" si="19"/>
        <v>74.6592</v>
      </c>
      <c r="BJ262" s="75"/>
      <c r="BK262" s="75"/>
      <c r="BL262" s="76"/>
      <c r="BM262" s="77"/>
      <c r="BN262" s="77"/>
      <c r="BO262" s="78"/>
      <c r="BP262" s="77"/>
      <c r="BQ262" s="77"/>
      <c r="BR262" s="78"/>
      <c r="BS262" s="78"/>
      <c r="BT262" s="78"/>
      <c r="BU262" s="78"/>
      <c r="BV262" s="78"/>
      <c r="BW262" s="72"/>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63"/>
      <c r="DA262" s="41"/>
      <c r="DB262" s="42"/>
      <c r="IE262" s="22"/>
      <c r="IF262" s="22"/>
      <c r="IG262" s="22"/>
      <c r="IH262" s="22"/>
      <c r="II262" s="22"/>
    </row>
    <row r="263" spans="1:243" s="21" customFormat="1" ht="259.5" customHeight="1">
      <c r="A263" s="34">
        <v>251</v>
      </c>
      <c r="B263" s="102" t="s">
        <v>646</v>
      </c>
      <c r="C263" s="103" t="s">
        <v>304</v>
      </c>
      <c r="D263" s="96">
        <v>46.400000000000006</v>
      </c>
      <c r="E263" s="99" t="s">
        <v>572</v>
      </c>
      <c r="F263" s="100">
        <v>82.5776</v>
      </c>
      <c r="G263" s="23"/>
      <c r="H263" s="23"/>
      <c r="I263" s="37" t="s">
        <v>40</v>
      </c>
      <c r="J263" s="17">
        <f t="shared" si="20"/>
        <v>1</v>
      </c>
      <c r="K263" s="18" t="s">
        <v>65</v>
      </c>
      <c r="L263" s="18" t="s">
        <v>7</v>
      </c>
      <c r="M263" s="44"/>
      <c r="N263" s="23"/>
      <c r="O263" s="23"/>
      <c r="P263" s="43"/>
      <c r="Q263" s="23"/>
      <c r="R263" s="23"/>
      <c r="S263" s="43"/>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90">
        <f t="shared" si="21"/>
        <v>3831.6006400000006</v>
      </c>
      <c r="BB263" s="64">
        <f t="shared" si="22"/>
        <v>3831.6006400000006</v>
      </c>
      <c r="BC263" s="65" t="str">
        <f t="shared" si="23"/>
        <v>INR  Three Thousand Eight Hundred &amp; Thirty One  and Paise Sixty Only</v>
      </c>
      <c r="BE263" s="100">
        <v>73</v>
      </c>
      <c r="BF263" s="100">
        <v>111</v>
      </c>
      <c r="BH263" s="164">
        <f t="shared" si="24"/>
        <v>134.35262400000002</v>
      </c>
      <c r="BI263" s="115">
        <f t="shared" si="19"/>
        <v>82.5776</v>
      </c>
      <c r="IE263" s="22"/>
      <c r="IF263" s="22"/>
      <c r="IG263" s="22"/>
      <c r="IH263" s="22"/>
      <c r="II263" s="22"/>
    </row>
    <row r="264" spans="1:243" s="21" customFormat="1" ht="255" customHeight="1">
      <c r="A264" s="34">
        <v>252</v>
      </c>
      <c r="B264" s="102" t="s">
        <v>647</v>
      </c>
      <c r="C264" s="103" t="s">
        <v>305</v>
      </c>
      <c r="D264" s="96">
        <v>280</v>
      </c>
      <c r="E264" s="99" t="s">
        <v>572</v>
      </c>
      <c r="F264" s="100">
        <v>95.02080000000001</v>
      </c>
      <c r="G264" s="23"/>
      <c r="H264" s="23"/>
      <c r="I264" s="37" t="s">
        <v>40</v>
      </c>
      <c r="J264" s="17">
        <f t="shared" si="20"/>
        <v>1</v>
      </c>
      <c r="K264" s="18" t="s">
        <v>65</v>
      </c>
      <c r="L264" s="18" t="s">
        <v>7</v>
      </c>
      <c r="M264" s="44"/>
      <c r="N264" s="23"/>
      <c r="O264" s="23"/>
      <c r="P264" s="43"/>
      <c r="Q264" s="23"/>
      <c r="R264" s="23"/>
      <c r="S264" s="43"/>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90">
        <f t="shared" si="21"/>
        <v>26605.824</v>
      </c>
      <c r="BB264" s="64">
        <f t="shared" si="22"/>
        <v>26605.824</v>
      </c>
      <c r="BC264" s="65" t="str">
        <f t="shared" si="23"/>
        <v>INR  Twenty Six Thousand Six Hundred &amp; Five  and Paise Eighty Two Only</v>
      </c>
      <c r="BE264" s="100">
        <v>84</v>
      </c>
      <c r="BF264" s="100">
        <v>1208</v>
      </c>
      <c r="BH264" s="164">
        <f t="shared" si="24"/>
        <v>1462.143872</v>
      </c>
      <c r="BI264" s="115">
        <f t="shared" si="19"/>
        <v>95.02080000000001</v>
      </c>
      <c r="IE264" s="22"/>
      <c r="IF264" s="22"/>
      <c r="IG264" s="22"/>
      <c r="IH264" s="22"/>
      <c r="II264" s="22"/>
    </row>
    <row r="265" spans="1:243" s="21" customFormat="1" ht="252.75" customHeight="1">
      <c r="A265" s="34">
        <v>253</v>
      </c>
      <c r="B265" s="102" t="s">
        <v>648</v>
      </c>
      <c r="C265" s="103" t="s">
        <v>306</v>
      </c>
      <c r="D265" s="96">
        <v>282.5</v>
      </c>
      <c r="E265" s="99" t="s">
        <v>572</v>
      </c>
      <c r="F265" s="100">
        <v>105.20160000000001</v>
      </c>
      <c r="G265" s="23"/>
      <c r="H265" s="23"/>
      <c r="I265" s="37" t="s">
        <v>40</v>
      </c>
      <c r="J265" s="17">
        <f t="shared" si="20"/>
        <v>1</v>
      </c>
      <c r="K265" s="18" t="s">
        <v>65</v>
      </c>
      <c r="L265" s="18" t="s">
        <v>7</v>
      </c>
      <c r="M265" s="44"/>
      <c r="N265" s="23"/>
      <c r="O265" s="23"/>
      <c r="P265" s="43"/>
      <c r="Q265" s="23"/>
      <c r="R265" s="23"/>
      <c r="S265" s="43"/>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90">
        <f t="shared" si="21"/>
        <v>29719.452000000005</v>
      </c>
      <c r="BB265" s="64">
        <f t="shared" si="22"/>
        <v>29719.452000000005</v>
      </c>
      <c r="BC265" s="65" t="str">
        <f t="shared" si="23"/>
        <v>INR  Twenty Nine Thousand Seven Hundred &amp; Nineteen  and Paise Forty Five Only</v>
      </c>
      <c r="BE265" s="100">
        <v>93</v>
      </c>
      <c r="BF265" s="100">
        <v>736</v>
      </c>
      <c r="BH265" s="164">
        <f t="shared" si="24"/>
        <v>890.8426240000001</v>
      </c>
      <c r="BI265" s="115">
        <f t="shared" si="19"/>
        <v>105.20160000000001</v>
      </c>
      <c r="IE265" s="22"/>
      <c r="IF265" s="22"/>
      <c r="IG265" s="22"/>
      <c r="IH265" s="22"/>
      <c r="II265" s="22"/>
    </row>
    <row r="266" spans="1:243" s="21" customFormat="1" ht="393" customHeight="1">
      <c r="A266" s="34">
        <v>254</v>
      </c>
      <c r="B266" s="102" t="s">
        <v>649</v>
      </c>
      <c r="C266" s="103" t="s">
        <v>307</v>
      </c>
      <c r="D266" s="96">
        <v>30</v>
      </c>
      <c r="E266" s="99" t="s">
        <v>345</v>
      </c>
      <c r="F266" s="100">
        <v>8135.590400000001</v>
      </c>
      <c r="G266" s="23"/>
      <c r="H266" s="23"/>
      <c r="I266" s="37" t="s">
        <v>40</v>
      </c>
      <c r="J266" s="17">
        <f t="shared" si="20"/>
        <v>1</v>
      </c>
      <c r="K266" s="18" t="s">
        <v>65</v>
      </c>
      <c r="L266" s="18" t="s">
        <v>7</v>
      </c>
      <c r="M266" s="44"/>
      <c r="N266" s="23"/>
      <c r="O266" s="23"/>
      <c r="P266" s="43"/>
      <c r="Q266" s="23"/>
      <c r="R266" s="23"/>
      <c r="S266" s="43"/>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90">
        <f t="shared" si="21"/>
        <v>244067.71200000003</v>
      </c>
      <c r="BB266" s="64">
        <f t="shared" si="22"/>
        <v>244067.71200000003</v>
      </c>
      <c r="BC266" s="65" t="str">
        <f t="shared" si="23"/>
        <v>INR  Two Lakh Forty Four Thousand  &amp;Sixty Seven  and Paise Seventy One Only</v>
      </c>
      <c r="BE266" s="100">
        <v>7192</v>
      </c>
      <c r="BF266" s="100">
        <v>456</v>
      </c>
      <c r="BH266" s="164">
        <f t="shared" si="24"/>
        <v>551.935104</v>
      </c>
      <c r="BI266" s="115">
        <f t="shared" si="19"/>
        <v>8135.590400000001</v>
      </c>
      <c r="IE266" s="22"/>
      <c r="IF266" s="22"/>
      <c r="IG266" s="22"/>
      <c r="IH266" s="22"/>
      <c r="II266" s="22"/>
    </row>
    <row r="267" spans="1:243" s="21" customFormat="1" ht="409.5" customHeight="1">
      <c r="A267" s="34">
        <v>255</v>
      </c>
      <c r="B267" s="102" t="s">
        <v>650</v>
      </c>
      <c r="C267" s="103" t="s">
        <v>308</v>
      </c>
      <c r="D267" s="96">
        <v>206</v>
      </c>
      <c r="E267" s="99" t="s">
        <v>345</v>
      </c>
      <c r="F267" s="100">
        <v>18388.787200000002</v>
      </c>
      <c r="G267" s="23"/>
      <c r="H267" s="23"/>
      <c r="I267" s="37" t="s">
        <v>40</v>
      </c>
      <c r="J267" s="17">
        <f t="shared" si="20"/>
        <v>1</v>
      </c>
      <c r="K267" s="18" t="s">
        <v>65</v>
      </c>
      <c r="L267" s="18" t="s">
        <v>7</v>
      </c>
      <c r="M267" s="44"/>
      <c r="N267" s="23"/>
      <c r="O267" s="23"/>
      <c r="P267" s="43"/>
      <c r="Q267" s="23"/>
      <c r="R267" s="23"/>
      <c r="S267" s="43"/>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90">
        <f t="shared" si="21"/>
        <v>3788090.1632000003</v>
      </c>
      <c r="BB267" s="79">
        <f t="shared" si="22"/>
        <v>3788090.1632000003</v>
      </c>
      <c r="BC267" s="65" t="str">
        <f t="shared" si="23"/>
        <v>INR  Thirty Seven Lakh Eighty Eight Thousand  &amp;Ninety  and Paise Sixteen Only</v>
      </c>
      <c r="BE267" s="100">
        <v>16256</v>
      </c>
      <c r="BF267" s="100">
        <v>1093</v>
      </c>
      <c r="BH267" s="164">
        <f t="shared" si="24"/>
        <v>1322.949712</v>
      </c>
      <c r="BI267" s="115">
        <f t="shared" si="19"/>
        <v>18388.787200000002</v>
      </c>
      <c r="IE267" s="22"/>
      <c r="IF267" s="22"/>
      <c r="IG267" s="22"/>
      <c r="IH267" s="22"/>
      <c r="II267" s="22"/>
    </row>
    <row r="268" spans="1:243" s="21" customFormat="1" ht="409.5" customHeight="1">
      <c r="A268" s="34">
        <v>256</v>
      </c>
      <c r="B268" s="102" t="s">
        <v>651</v>
      </c>
      <c r="C268" s="103" t="s">
        <v>309</v>
      </c>
      <c r="D268" s="96">
        <v>2</v>
      </c>
      <c r="E268" s="99" t="s">
        <v>345</v>
      </c>
      <c r="F268" s="100">
        <v>129832.34880000002</v>
      </c>
      <c r="G268" s="23"/>
      <c r="H268" s="23"/>
      <c r="I268" s="37" t="s">
        <v>40</v>
      </c>
      <c r="J268" s="17">
        <f t="shared" si="20"/>
        <v>1</v>
      </c>
      <c r="K268" s="18" t="s">
        <v>65</v>
      </c>
      <c r="L268" s="18" t="s">
        <v>7</v>
      </c>
      <c r="M268" s="44"/>
      <c r="N268" s="23"/>
      <c r="O268" s="23"/>
      <c r="P268" s="43"/>
      <c r="Q268" s="23"/>
      <c r="R268" s="23"/>
      <c r="S268" s="43"/>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90">
        <f t="shared" si="21"/>
        <v>259664.69760000004</v>
      </c>
      <c r="BB268" s="79">
        <f t="shared" si="22"/>
        <v>259664.69760000004</v>
      </c>
      <c r="BC268" s="65" t="str">
        <f t="shared" si="23"/>
        <v>INR  Two Lakh Fifty Nine Thousand Six Hundred &amp; Sixty Four  and Paise Seventy Only</v>
      </c>
      <c r="BE268" s="100">
        <v>114774</v>
      </c>
      <c r="BF268" s="100">
        <v>249</v>
      </c>
      <c r="BH268" s="164">
        <f t="shared" si="24"/>
        <v>301.3856160000001</v>
      </c>
      <c r="BI268" s="115">
        <f t="shared" si="19"/>
        <v>129832.34880000002</v>
      </c>
      <c r="IE268" s="22"/>
      <c r="IF268" s="22"/>
      <c r="IG268" s="22"/>
      <c r="IH268" s="22"/>
      <c r="II268" s="22"/>
    </row>
    <row r="269" spans="1:243" s="21" customFormat="1" ht="409.5" customHeight="1">
      <c r="A269" s="34">
        <v>257</v>
      </c>
      <c r="B269" s="102" t="s">
        <v>652</v>
      </c>
      <c r="C269" s="103" t="s">
        <v>310</v>
      </c>
      <c r="D269" s="96">
        <v>2</v>
      </c>
      <c r="E269" s="99" t="s">
        <v>354</v>
      </c>
      <c r="F269" s="100">
        <v>102472.01440000001</v>
      </c>
      <c r="G269" s="23"/>
      <c r="H269" s="23"/>
      <c r="I269" s="37" t="s">
        <v>40</v>
      </c>
      <c r="J269" s="17">
        <f t="shared" si="20"/>
        <v>1</v>
      </c>
      <c r="K269" s="18" t="s">
        <v>65</v>
      </c>
      <c r="L269" s="18" t="s">
        <v>7</v>
      </c>
      <c r="M269" s="44"/>
      <c r="N269" s="23"/>
      <c r="O269" s="23"/>
      <c r="P269" s="43"/>
      <c r="Q269" s="23"/>
      <c r="R269" s="23"/>
      <c r="S269" s="43"/>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90">
        <f t="shared" si="21"/>
        <v>204944.02880000003</v>
      </c>
      <c r="BB269" s="79">
        <f t="shared" si="22"/>
        <v>204944.02880000003</v>
      </c>
      <c r="BC269" s="65" t="str">
        <f t="shared" si="23"/>
        <v>INR  Two Lakh Four Thousand Nine Hundred &amp; Forty Four  and Paise Three Only</v>
      </c>
      <c r="BE269" s="100">
        <v>90587</v>
      </c>
      <c r="BF269" s="100">
        <v>249</v>
      </c>
      <c r="BH269" s="164">
        <f t="shared" si="24"/>
        <v>301.3856160000001</v>
      </c>
      <c r="BI269" s="115">
        <f t="shared" si="19"/>
        <v>102472.01440000001</v>
      </c>
      <c r="IE269" s="22"/>
      <c r="IF269" s="22"/>
      <c r="IG269" s="22"/>
      <c r="IH269" s="22"/>
      <c r="II269" s="22"/>
    </row>
    <row r="270" spans="1:243" s="21" customFormat="1" ht="162.75" customHeight="1">
      <c r="A270" s="34">
        <v>258</v>
      </c>
      <c r="B270" s="118" t="s">
        <v>653</v>
      </c>
      <c r="C270" s="103" t="s">
        <v>311</v>
      </c>
      <c r="D270" s="128">
        <v>2279.9062</v>
      </c>
      <c r="E270" s="94" t="s">
        <v>394</v>
      </c>
      <c r="F270" s="129">
        <v>101.69488000000001</v>
      </c>
      <c r="G270" s="23"/>
      <c r="H270" s="23"/>
      <c r="I270" s="37" t="s">
        <v>40</v>
      </c>
      <c r="J270" s="17">
        <f>IF(I270="Less(-)",-1,1)</f>
        <v>1</v>
      </c>
      <c r="K270" s="18" t="s">
        <v>65</v>
      </c>
      <c r="L270" s="18" t="s">
        <v>7</v>
      </c>
      <c r="M270" s="44"/>
      <c r="N270" s="23"/>
      <c r="O270" s="23"/>
      <c r="P270" s="43"/>
      <c r="Q270" s="23"/>
      <c r="R270" s="23"/>
      <c r="S270" s="43"/>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90">
        <f>total_amount_ba($B$2,$D$2,D270,F270,J270,K270,M270)</f>
        <v>231854.787420256</v>
      </c>
      <c r="BB270" s="79">
        <f>BA270+SUM(N270:AZ270)</f>
        <v>231854.787420256</v>
      </c>
      <c r="BC270" s="65" t="str">
        <f>SpellNumber(L270,BB270)</f>
        <v>INR  Two Lakh Thirty One Thousand Eight Hundred &amp; Fifty Four  and Paise Seventy Nine Only</v>
      </c>
      <c r="BE270" s="129">
        <v>89.9</v>
      </c>
      <c r="BF270" s="100">
        <v>938</v>
      </c>
      <c r="BH270" s="164">
        <f t="shared" si="24"/>
        <v>1135.3401920000003</v>
      </c>
      <c r="BI270" s="115">
        <f t="shared" si="19"/>
        <v>101.69488000000001</v>
      </c>
      <c r="IE270" s="22"/>
      <c r="IF270" s="22"/>
      <c r="IG270" s="22"/>
      <c r="IH270" s="22"/>
      <c r="II270" s="22"/>
    </row>
    <row r="271" spans="1:243" s="21" customFormat="1" ht="156" customHeight="1">
      <c r="A271" s="34">
        <v>259</v>
      </c>
      <c r="B271" s="80" t="s">
        <v>654</v>
      </c>
      <c r="C271" s="103" t="s">
        <v>312</v>
      </c>
      <c r="D271" s="81">
        <v>22370.4456</v>
      </c>
      <c r="E271" s="81" t="s">
        <v>343</v>
      </c>
      <c r="F271" s="105">
        <v>16.289280000000005</v>
      </c>
      <c r="G271" s="23"/>
      <c r="H271" s="23"/>
      <c r="I271" s="37" t="s">
        <v>40</v>
      </c>
      <c r="J271" s="17">
        <f t="shared" si="20"/>
        <v>1</v>
      </c>
      <c r="K271" s="18" t="s">
        <v>65</v>
      </c>
      <c r="L271" s="18" t="s">
        <v>7</v>
      </c>
      <c r="M271" s="44"/>
      <c r="N271" s="23"/>
      <c r="O271" s="23"/>
      <c r="P271" s="43"/>
      <c r="Q271" s="23"/>
      <c r="R271" s="23"/>
      <c r="S271" s="43"/>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90">
        <f t="shared" si="21"/>
        <v>364398.4521031681</v>
      </c>
      <c r="BB271" s="64">
        <f t="shared" si="22"/>
        <v>364398.4521031681</v>
      </c>
      <c r="BC271" s="65" t="str">
        <f t="shared" si="23"/>
        <v>INR  Three Lakh Sixty Four Thousand Three Hundred &amp; Ninety Eight  and Paise Forty Five Only</v>
      </c>
      <c r="BE271" s="105">
        <v>14.4</v>
      </c>
      <c r="BF271" s="100">
        <v>387</v>
      </c>
      <c r="BH271" s="164">
        <f t="shared" si="24"/>
        <v>468.4186080000001</v>
      </c>
      <c r="BI271" s="115">
        <f aca="true" t="shared" si="25" ref="BI271:BI278">BE271*1.12*1.01</f>
        <v>16.289280000000005</v>
      </c>
      <c r="IE271" s="22"/>
      <c r="IF271" s="22"/>
      <c r="IG271" s="22"/>
      <c r="IH271" s="22"/>
      <c r="II271" s="22"/>
    </row>
    <row r="272" spans="1:243" s="21" customFormat="1" ht="174" customHeight="1">
      <c r="A272" s="34">
        <v>260</v>
      </c>
      <c r="B272" s="80" t="s">
        <v>655</v>
      </c>
      <c r="C272" s="103" t="s">
        <v>313</v>
      </c>
      <c r="D272" s="81">
        <v>22370.4456</v>
      </c>
      <c r="E272" s="81" t="s">
        <v>343</v>
      </c>
      <c r="F272" s="129">
        <v>21.492800000000003</v>
      </c>
      <c r="G272" s="23"/>
      <c r="H272" s="23"/>
      <c r="I272" s="37" t="s">
        <v>40</v>
      </c>
      <c r="J272" s="17">
        <f t="shared" si="20"/>
        <v>1</v>
      </c>
      <c r="K272" s="18" t="s">
        <v>65</v>
      </c>
      <c r="L272" s="18" t="s">
        <v>7</v>
      </c>
      <c r="M272" s="44"/>
      <c r="N272" s="23"/>
      <c r="O272" s="23"/>
      <c r="P272" s="43"/>
      <c r="Q272" s="23"/>
      <c r="R272" s="23"/>
      <c r="S272" s="43"/>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90">
        <f t="shared" si="21"/>
        <v>480803.51319168</v>
      </c>
      <c r="BB272" s="64">
        <f t="shared" si="22"/>
        <v>480803.51319168</v>
      </c>
      <c r="BC272" s="65" t="str">
        <f t="shared" si="23"/>
        <v>INR  Four Lakh Eighty Thousand Eight Hundred &amp; Three  and Paise Fifty One Only</v>
      </c>
      <c r="BE272" s="129">
        <v>19</v>
      </c>
      <c r="BF272" s="100">
        <v>174</v>
      </c>
      <c r="BH272" s="164">
        <f t="shared" si="24"/>
        <v>210.60681600000004</v>
      </c>
      <c r="BI272" s="115">
        <f t="shared" si="25"/>
        <v>21.492800000000003</v>
      </c>
      <c r="IE272" s="22"/>
      <c r="IF272" s="22"/>
      <c r="IG272" s="22"/>
      <c r="IH272" s="22"/>
      <c r="II272" s="22"/>
    </row>
    <row r="273" spans="1:243" s="21" customFormat="1" ht="286.5" customHeight="1">
      <c r="A273" s="34">
        <v>261</v>
      </c>
      <c r="B273" s="80" t="s">
        <v>656</v>
      </c>
      <c r="C273" s="103" t="s">
        <v>314</v>
      </c>
      <c r="D273" s="81">
        <v>1388.856</v>
      </c>
      <c r="E273" s="81" t="s">
        <v>341</v>
      </c>
      <c r="F273" s="129">
        <v>2529.329264</v>
      </c>
      <c r="G273" s="23"/>
      <c r="H273" s="23"/>
      <c r="I273" s="37" t="s">
        <v>40</v>
      </c>
      <c r="J273" s="17">
        <f>IF(I273="Less(-)",-1,1)</f>
        <v>1</v>
      </c>
      <c r="K273" s="18" t="s">
        <v>65</v>
      </c>
      <c r="L273" s="18" t="s">
        <v>7</v>
      </c>
      <c r="M273" s="44"/>
      <c r="N273" s="23"/>
      <c r="O273" s="23"/>
      <c r="P273" s="43"/>
      <c r="Q273" s="23"/>
      <c r="R273" s="23"/>
      <c r="S273" s="43"/>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90">
        <f>total_amount_ba($B$2,$D$2,D273,F273,J273,K273,M273)</f>
        <v>3512874.124281984</v>
      </c>
      <c r="BB273" s="64">
        <f>BA273+SUM(N273:AZ273)</f>
        <v>3512874.124281984</v>
      </c>
      <c r="BC273" s="65" t="str">
        <f>SpellNumber(L273,BB273)</f>
        <v>INR  Thirty Five Lakh Twelve Thousand Eight Hundred &amp; Seventy Four  and Paise Twelve Only</v>
      </c>
      <c r="BE273" s="129">
        <v>2235.97</v>
      </c>
      <c r="BF273" s="100">
        <v>439</v>
      </c>
      <c r="BH273" s="164">
        <f t="shared" si="24"/>
        <v>531.3585760000001</v>
      </c>
      <c r="BI273" s="115">
        <f t="shared" si="25"/>
        <v>2529.329264</v>
      </c>
      <c r="IE273" s="22"/>
      <c r="IF273" s="22"/>
      <c r="IG273" s="22"/>
      <c r="IH273" s="22"/>
      <c r="II273" s="22"/>
    </row>
    <row r="274" spans="1:243" s="21" customFormat="1" ht="380.25" customHeight="1">
      <c r="A274" s="34">
        <v>262</v>
      </c>
      <c r="B274" s="80" t="s">
        <v>657</v>
      </c>
      <c r="C274" s="103" t="s">
        <v>315</v>
      </c>
      <c r="D274" s="106">
        <v>1394.156</v>
      </c>
      <c r="E274" s="95" t="s">
        <v>394</v>
      </c>
      <c r="F274" s="105">
        <v>3482.704624</v>
      </c>
      <c r="G274" s="23"/>
      <c r="H274" s="23"/>
      <c r="I274" s="37" t="s">
        <v>40</v>
      </c>
      <c r="J274" s="17">
        <f t="shared" si="20"/>
        <v>1</v>
      </c>
      <c r="K274" s="18" t="s">
        <v>65</v>
      </c>
      <c r="L274" s="18" t="s">
        <v>7</v>
      </c>
      <c r="M274" s="44"/>
      <c r="N274" s="23"/>
      <c r="O274" s="23"/>
      <c r="P274" s="43"/>
      <c r="Q274" s="23"/>
      <c r="R274" s="23"/>
      <c r="S274" s="43"/>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90">
        <f t="shared" si="21"/>
        <v>4855433.547777344</v>
      </c>
      <c r="BB274" s="64">
        <f t="shared" si="22"/>
        <v>4855433.547777344</v>
      </c>
      <c r="BC274" s="65" t="str">
        <f t="shared" si="23"/>
        <v>INR  Forty Eight Lakh Fifty Five Thousand Four Hundred &amp; Thirty Three  and Paise Fifty Five Only</v>
      </c>
      <c r="BE274" s="105">
        <v>3078.77</v>
      </c>
      <c r="BF274" s="100">
        <v>100</v>
      </c>
      <c r="BH274" s="164">
        <f t="shared" si="24"/>
        <v>121.03840000000002</v>
      </c>
      <c r="BI274" s="115">
        <f t="shared" si="25"/>
        <v>3482.704624</v>
      </c>
      <c r="IE274" s="22"/>
      <c r="IF274" s="22"/>
      <c r="IG274" s="22"/>
      <c r="IH274" s="22"/>
      <c r="II274" s="22"/>
    </row>
    <row r="275" spans="1:243" s="21" customFormat="1" ht="409.5" customHeight="1">
      <c r="A275" s="34">
        <v>263</v>
      </c>
      <c r="B275" s="80" t="s">
        <v>660</v>
      </c>
      <c r="C275" s="103" t="s">
        <v>316</v>
      </c>
      <c r="D275" s="106">
        <v>1444.704</v>
      </c>
      <c r="E275" s="95" t="s">
        <v>343</v>
      </c>
      <c r="F275" s="105">
        <v>126.773584</v>
      </c>
      <c r="G275" s="23"/>
      <c r="H275" s="23"/>
      <c r="I275" s="37" t="s">
        <v>40</v>
      </c>
      <c r="J275" s="17">
        <f>IF(I275="Less(-)",-1,1)</f>
        <v>1</v>
      </c>
      <c r="K275" s="18" t="s">
        <v>65</v>
      </c>
      <c r="L275" s="18" t="s">
        <v>7</v>
      </c>
      <c r="M275" s="44"/>
      <c r="N275" s="23"/>
      <c r="O275" s="23"/>
      <c r="P275" s="43"/>
      <c r="Q275" s="23"/>
      <c r="R275" s="23"/>
      <c r="S275" s="43"/>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90">
        <f>total_amount_ba($B$2,$D$2,D275,F275,J275,K275,M275)</f>
        <v>183150.303899136</v>
      </c>
      <c r="BB275" s="64">
        <f>BA275+SUM(N275:AZ275)</f>
        <v>183150.303899136</v>
      </c>
      <c r="BC275" s="65" t="str">
        <f>SpellNumber(L275,BB275)</f>
        <v>INR  One Lakh Eighty Three Thousand One Hundred &amp; Fifty  and Paise Thirty Only</v>
      </c>
      <c r="BE275" s="105">
        <v>112.07</v>
      </c>
      <c r="BF275" s="100">
        <v>1400</v>
      </c>
      <c r="BH275" s="164">
        <f t="shared" si="24"/>
        <v>1694.5376000000006</v>
      </c>
      <c r="BI275" s="115">
        <f t="shared" si="25"/>
        <v>126.773584</v>
      </c>
      <c r="IE275" s="22"/>
      <c r="IF275" s="22"/>
      <c r="IG275" s="22"/>
      <c r="IH275" s="22"/>
      <c r="II275" s="22"/>
    </row>
    <row r="276" spans="1:243" s="21" customFormat="1" ht="409.5" customHeight="1">
      <c r="A276" s="34">
        <v>264</v>
      </c>
      <c r="B276" s="80" t="s">
        <v>658</v>
      </c>
      <c r="C276" s="103" t="s">
        <v>317</v>
      </c>
      <c r="D276" s="106">
        <v>5046.704</v>
      </c>
      <c r="E276" s="95" t="s">
        <v>343</v>
      </c>
      <c r="F276" s="93">
        <v>42.58968</v>
      </c>
      <c r="G276" s="23"/>
      <c r="H276" s="23"/>
      <c r="I276" s="37" t="s">
        <v>40</v>
      </c>
      <c r="J276" s="17">
        <f t="shared" si="20"/>
        <v>1</v>
      </c>
      <c r="K276" s="18" t="s">
        <v>65</v>
      </c>
      <c r="L276" s="18" t="s">
        <v>7</v>
      </c>
      <c r="M276" s="44"/>
      <c r="N276" s="23"/>
      <c r="O276" s="23"/>
      <c r="P276" s="43"/>
      <c r="Q276" s="23"/>
      <c r="R276" s="23"/>
      <c r="S276" s="43"/>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90">
        <f t="shared" si="21"/>
        <v>214937.50841471998</v>
      </c>
      <c r="BB276" s="64">
        <f t="shared" si="22"/>
        <v>214937.50841471998</v>
      </c>
      <c r="BC276" s="65" t="str">
        <f t="shared" si="23"/>
        <v>INR  Two Lakh Fourteen Thousand Nine Hundred &amp; Thirty Seven  and Paise Fifty One Only</v>
      </c>
      <c r="BE276" s="93">
        <v>37.65</v>
      </c>
      <c r="BF276" s="100">
        <v>294</v>
      </c>
      <c r="BH276" s="164">
        <f t="shared" si="24"/>
        <v>355.85289600000004</v>
      </c>
      <c r="BI276" s="115">
        <f t="shared" si="25"/>
        <v>42.58968</v>
      </c>
      <c r="IE276" s="22"/>
      <c r="IF276" s="22"/>
      <c r="IG276" s="22"/>
      <c r="IH276" s="22"/>
      <c r="II276" s="22"/>
    </row>
    <row r="277" spans="1:243" s="21" customFormat="1" ht="252" customHeight="1">
      <c r="A277" s="34">
        <v>265</v>
      </c>
      <c r="B277" s="80" t="s">
        <v>659</v>
      </c>
      <c r="C277" s="103" t="s">
        <v>318</v>
      </c>
      <c r="D277" s="106">
        <v>5044.704</v>
      </c>
      <c r="E277" s="95" t="s">
        <v>343</v>
      </c>
      <c r="F277" s="105">
        <v>30.76864</v>
      </c>
      <c r="G277" s="23"/>
      <c r="H277" s="23"/>
      <c r="I277" s="37" t="s">
        <v>40</v>
      </c>
      <c r="J277" s="17">
        <f t="shared" si="20"/>
        <v>1</v>
      </c>
      <c r="K277" s="18" t="s">
        <v>65</v>
      </c>
      <c r="L277" s="18" t="s">
        <v>7</v>
      </c>
      <c r="M277" s="44"/>
      <c r="N277" s="23"/>
      <c r="O277" s="23"/>
      <c r="P277" s="43"/>
      <c r="Q277" s="23"/>
      <c r="R277" s="23"/>
      <c r="S277" s="43"/>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90">
        <f t="shared" si="21"/>
        <v>155218.68128256</v>
      </c>
      <c r="BB277" s="64">
        <f t="shared" si="22"/>
        <v>155218.68128256</v>
      </c>
      <c r="BC277" s="65" t="str">
        <f t="shared" si="23"/>
        <v>INR  One Lakh Fifty Five Thousand Two Hundred &amp; Eighteen  and Paise Sixty Eight Only</v>
      </c>
      <c r="BE277" s="105">
        <v>27.2</v>
      </c>
      <c r="BF277" s="100">
        <v>174</v>
      </c>
      <c r="BH277" s="164">
        <f t="shared" si="24"/>
        <v>210.60681600000004</v>
      </c>
      <c r="BI277" s="115">
        <f t="shared" si="25"/>
        <v>30.76864</v>
      </c>
      <c r="IE277" s="22"/>
      <c r="IF277" s="22"/>
      <c r="IG277" s="22"/>
      <c r="IH277" s="22"/>
      <c r="II277" s="22"/>
    </row>
    <row r="278" spans="1:243" s="21" customFormat="1" ht="254.25" customHeight="1">
      <c r="A278" s="34">
        <v>266</v>
      </c>
      <c r="B278" s="80" t="s">
        <v>961</v>
      </c>
      <c r="C278" s="103" t="s">
        <v>319</v>
      </c>
      <c r="D278" s="106">
        <v>1922</v>
      </c>
      <c r="E278" s="95" t="s">
        <v>344</v>
      </c>
      <c r="F278" s="105">
        <v>599.5360000000001</v>
      </c>
      <c r="G278" s="23"/>
      <c r="H278" s="23"/>
      <c r="I278" s="37" t="s">
        <v>40</v>
      </c>
      <c r="J278" s="17">
        <f aca="true" t="shared" si="26" ref="J278:J305">IF(I278="Less(-)",-1,1)</f>
        <v>1</v>
      </c>
      <c r="K278" s="18" t="s">
        <v>65</v>
      </c>
      <c r="L278" s="18" t="s">
        <v>7</v>
      </c>
      <c r="M278" s="44"/>
      <c r="N278" s="23"/>
      <c r="O278" s="23"/>
      <c r="P278" s="43"/>
      <c r="Q278" s="23"/>
      <c r="R278" s="23"/>
      <c r="S278" s="43"/>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90">
        <f aca="true" t="shared" si="27" ref="BA278:BA305">total_amount_ba($B$2,$D$2,D278,F278,J278,K278,M278)</f>
        <v>1152308.192</v>
      </c>
      <c r="BB278" s="64">
        <f aca="true" t="shared" si="28" ref="BB278:BB305">BA278+SUM(N278:AZ278)</f>
        <v>1152308.192</v>
      </c>
      <c r="BC278" s="65" t="str">
        <f aca="true" t="shared" si="29" ref="BC278:BC305">SpellNumber(L278,BB278)</f>
        <v>INR  Eleven Lakh Fifty Two Thousand Three Hundred &amp; Eight  and Paise Nineteen Only</v>
      </c>
      <c r="BE278" s="105">
        <v>530</v>
      </c>
      <c r="BF278" s="100">
        <v>247</v>
      </c>
      <c r="BH278" s="164">
        <f t="shared" si="24"/>
        <v>298.9648480000001</v>
      </c>
      <c r="BI278" s="115">
        <f t="shared" si="25"/>
        <v>599.5360000000001</v>
      </c>
      <c r="IE278" s="22"/>
      <c r="IF278" s="22"/>
      <c r="IG278" s="22"/>
      <c r="IH278" s="22"/>
      <c r="II278" s="22"/>
    </row>
    <row r="279" spans="1:243" s="21" customFormat="1" ht="219.75" customHeight="1">
      <c r="A279" s="34">
        <v>267</v>
      </c>
      <c r="B279" s="101" t="s">
        <v>672</v>
      </c>
      <c r="C279" s="103" t="s">
        <v>320</v>
      </c>
      <c r="D279" s="96">
        <v>2</v>
      </c>
      <c r="E279" s="99" t="s">
        <v>351</v>
      </c>
      <c r="F279" s="100">
        <v>3085.2801280000003</v>
      </c>
      <c r="G279" s="23"/>
      <c r="H279" s="23"/>
      <c r="I279" s="37" t="s">
        <v>40</v>
      </c>
      <c r="J279" s="17">
        <f t="shared" si="26"/>
        <v>1</v>
      </c>
      <c r="K279" s="18" t="s">
        <v>65</v>
      </c>
      <c r="L279" s="18" t="s">
        <v>7</v>
      </c>
      <c r="M279" s="44"/>
      <c r="N279" s="23"/>
      <c r="O279" s="23"/>
      <c r="P279" s="43"/>
      <c r="Q279" s="23"/>
      <c r="R279" s="23"/>
      <c r="S279" s="43"/>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90">
        <f t="shared" si="27"/>
        <v>6170.560256000001</v>
      </c>
      <c r="BB279" s="64">
        <f t="shared" si="28"/>
        <v>6170.560256000001</v>
      </c>
      <c r="BC279" s="65" t="str">
        <f t="shared" si="29"/>
        <v>INR  Six Thousand One Hundred &amp; Seventy  and Paise Fifty Six Only</v>
      </c>
      <c r="BF279" s="100">
        <v>38</v>
      </c>
      <c r="BH279" s="115">
        <f t="shared" si="24"/>
        <v>45.99459200000001</v>
      </c>
      <c r="BI279" s="100">
        <v>2648</v>
      </c>
      <c r="BJ279" s="115">
        <f>BI279*1.12*1.01*1.03</f>
        <v>3085.2801280000003</v>
      </c>
      <c r="IE279" s="22"/>
      <c r="IF279" s="22"/>
      <c r="IG279" s="22"/>
      <c r="IH279" s="22"/>
      <c r="II279" s="22"/>
    </row>
    <row r="280" spans="1:243" s="21" customFormat="1" ht="197.25" customHeight="1">
      <c r="A280" s="34">
        <v>268</v>
      </c>
      <c r="B280" s="101" t="s">
        <v>673</v>
      </c>
      <c r="C280" s="103" t="s">
        <v>321</v>
      </c>
      <c r="D280" s="96">
        <v>4</v>
      </c>
      <c r="E280" s="99" t="s">
        <v>351</v>
      </c>
      <c r="F280" s="100">
        <v>4389.067312</v>
      </c>
      <c r="G280" s="23"/>
      <c r="H280" s="23"/>
      <c r="I280" s="37" t="s">
        <v>40</v>
      </c>
      <c r="J280" s="17">
        <f t="shared" si="26"/>
        <v>1</v>
      </c>
      <c r="K280" s="18" t="s">
        <v>65</v>
      </c>
      <c r="L280" s="18" t="s">
        <v>7</v>
      </c>
      <c r="M280" s="44"/>
      <c r="N280" s="23"/>
      <c r="O280" s="23"/>
      <c r="P280" s="43"/>
      <c r="Q280" s="23"/>
      <c r="R280" s="23"/>
      <c r="S280" s="43"/>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90">
        <f t="shared" si="27"/>
        <v>17556.269248</v>
      </c>
      <c r="BB280" s="64">
        <f t="shared" si="28"/>
        <v>17556.269248</v>
      </c>
      <c r="BC280" s="65" t="str">
        <f t="shared" si="29"/>
        <v>INR  Seventeen Thousand Five Hundred &amp; Fifty Six  and Paise Twenty Seven Only</v>
      </c>
      <c r="BF280" s="100">
        <v>1369</v>
      </c>
      <c r="BH280" s="115">
        <f t="shared" si="24"/>
        <v>1657.0156960000002</v>
      </c>
      <c r="BI280" s="100">
        <v>3767</v>
      </c>
      <c r="BJ280" s="115">
        <f aca="true" t="shared" si="30" ref="BJ280:BJ336">BI280*1.12*1.01*1.03</f>
        <v>4389.067312</v>
      </c>
      <c r="IE280" s="22"/>
      <c r="IF280" s="22"/>
      <c r="IG280" s="22"/>
      <c r="IH280" s="22"/>
      <c r="II280" s="22"/>
    </row>
    <row r="281" spans="1:243" s="21" customFormat="1" ht="126.75" customHeight="1">
      <c r="A281" s="34">
        <v>269</v>
      </c>
      <c r="B281" s="102" t="s">
        <v>674</v>
      </c>
      <c r="C281" s="103" t="s">
        <v>322</v>
      </c>
      <c r="D281" s="96">
        <v>280</v>
      </c>
      <c r="E281" s="99" t="s">
        <v>351</v>
      </c>
      <c r="F281" s="100">
        <v>200.40339200000003</v>
      </c>
      <c r="G281" s="23"/>
      <c r="H281" s="23"/>
      <c r="I281" s="37" t="s">
        <v>40</v>
      </c>
      <c r="J281" s="17">
        <f t="shared" si="26"/>
        <v>1</v>
      </c>
      <c r="K281" s="18" t="s">
        <v>65</v>
      </c>
      <c r="L281" s="18" t="s">
        <v>7</v>
      </c>
      <c r="M281" s="44"/>
      <c r="N281" s="23"/>
      <c r="O281" s="23"/>
      <c r="P281" s="43"/>
      <c r="Q281" s="23"/>
      <c r="R281" s="23"/>
      <c r="S281" s="43"/>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90">
        <f t="shared" si="27"/>
        <v>56112.94976000001</v>
      </c>
      <c r="BB281" s="64">
        <f t="shared" si="28"/>
        <v>56112.94976000001</v>
      </c>
      <c r="BC281" s="65" t="str">
        <f t="shared" si="29"/>
        <v>INR  Fifty Six Thousand One Hundred &amp; Twelve  and Paise Ninety Five Only</v>
      </c>
      <c r="BF281" s="100">
        <v>156</v>
      </c>
      <c r="BH281" s="115">
        <f t="shared" si="24"/>
        <v>188.81990400000004</v>
      </c>
      <c r="BI281" s="100">
        <v>172</v>
      </c>
      <c r="BJ281" s="115">
        <f t="shared" si="30"/>
        <v>200.40339200000003</v>
      </c>
      <c r="IE281" s="22"/>
      <c r="IF281" s="22"/>
      <c r="IG281" s="22"/>
      <c r="IH281" s="22"/>
      <c r="II281" s="22"/>
    </row>
    <row r="282" spans="1:243" s="21" customFormat="1" ht="131.25" customHeight="1">
      <c r="A282" s="34">
        <v>270</v>
      </c>
      <c r="B282" s="102" t="s">
        <v>675</v>
      </c>
      <c r="C282" s="103" t="s">
        <v>323</v>
      </c>
      <c r="D282" s="96">
        <v>230</v>
      </c>
      <c r="E282" s="99" t="s">
        <v>351</v>
      </c>
      <c r="F282" s="100">
        <v>200.40339200000003</v>
      </c>
      <c r="G282" s="23"/>
      <c r="H282" s="23"/>
      <c r="I282" s="37" t="s">
        <v>40</v>
      </c>
      <c r="J282" s="17">
        <f t="shared" si="26"/>
        <v>1</v>
      </c>
      <c r="K282" s="18" t="s">
        <v>65</v>
      </c>
      <c r="L282" s="18" t="s">
        <v>7</v>
      </c>
      <c r="M282" s="44"/>
      <c r="N282" s="23"/>
      <c r="O282" s="23"/>
      <c r="P282" s="43"/>
      <c r="Q282" s="23"/>
      <c r="R282" s="23"/>
      <c r="S282" s="43"/>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90">
        <f t="shared" si="27"/>
        <v>46092.78016000001</v>
      </c>
      <c r="BB282" s="64">
        <f t="shared" si="28"/>
        <v>46092.78016000001</v>
      </c>
      <c r="BC282" s="65" t="str">
        <f t="shared" si="29"/>
        <v>INR  Forty Six Thousand  &amp;Ninety Two  and Paise Seventy Eight Only</v>
      </c>
      <c r="BF282" s="100">
        <v>330</v>
      </c>
      <c r="BH282" s="115">
        <f t="shared" si="24"/>
        <v>399.42672000000005</v>
      </c>
      <c r="BI282" s="100">
        <v>172</v>
      </c>
      <c r="BJ282" s="115">
        <f t="shared" si="30"/>
        <v>200.40339200000003</v>
      </c>
      <c r="IE282" s="22"/>
      <c r="IF282" s="22"/>
      <c r="IG282" s="22"/>
      <c r="IH282" s="22"/>
      <c r="II282" s="22"/>
    </row>
    <row r="283" spans="1:243" s="21" customFormat="1" ht="128.25" customHeight="1">
      <c r="A283" s="34">
        <v>271</v>
      </c>
      <c r="B283" s="102" t="s">
        <v>676</v>
      </c>
      <c r="C283" s="103" t="s">
        <v>324</v>
      </c>
      <c r="D283" s="96">
        <v>410</v>
      </c>
      <c r="E283" s="99" t="s">
        <v>351</v>
      </c>
      <c r="F283" s="100">
        <v>200.40339200000003</v>
      </c>
      <c r="G283" s="23"/>
      <c r="H283" s="23"/>
      <c r="I283" s="37" t="s">
        <v>40</v>
      </c>
      <c r="J283" s="17">
        <f t="shared" si="26"/>
        <v>1</v>
      </c>
      <c r="K283" s="18" t="s">
        <v>65</v>
      </c>
      <c r="L283" s="18" t="s">
        <v>7</v>
      </c>
      <c r="M283" s="44"/>
      <c r="N283" s="23"/>
      <c r="O283" s="23"/>
      <c r="P283" s="43"/>
      <c r="Q283" s="23"/>
      <c r="R283" s="23"/>
      <c r="S283" s="43"/>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90">
        <f t="shared" si="27"/>
        <v>82165.39072000001</v>
      </c>
      <c r="BB283" s="64">
        <f t="shared" si="28"/>
        <v>82165.39072000001</v>
      </c>
      <c r="BC283" s="65" t="str">
        <f t="shared" si="29"/>
        <v>INR  Eighty Two Thousand One Hundred &amp; Sixty Five  and Paise Thirty Nine Only</v>
      </c>
      <c r="BF283" s="100">
        <v>150</v>
      </c>
      <c r="BH283" s="115">
        <f t="shared" si="24"/>
        <v>181.55760000000004</v>
      </c>
      <c r="BI283" s="100">
        <v>172</v>
      </c>
      <c r="BJ283" s="115">
        <f t="shared" si="30"/>
        <v>200.40339200000003</v>
      </c>
      <c r="IE283" s="22"/>
      <c r="IF283" s="22"/>
      <c r="IG283" s="22"/>
      <c r="IH283" s="22"/>
      <c r="II283" s="22"/>
    </row>
    <row r="284" spans="1:243" s="21" customFormat="1" ht="81" customHeight="1">
      <c r="A284" s="34">
        <v>272</v>
      </c>
      <c r="B284" s="102" t="s">
        <v>677</v>
      </c>
      <c r="C284" s="103" t="s">
        <v>325</v>
      </c>
      <c r="D284" s="96">
        <v>40</v>
      </c>
      <c r="E284" s="99" t="s">
        <v>351</v>
      </c>
      <c r="F284" s="100">
        <v>82.72465600000001</v>
      </c>
      <c r="G284" s="23"/>
      <c r="H284" s="23"/>
      <c r="I284" s="37" t="s">
        <v>40</v>
      </c>
      <c r="J284" s="17">
        <f t="shared" si="26"/>
        <v>1</v>
      </c>
      <c r="K284" s="18" t="s">
        <v>65</v>
      </c>
      <c r="L284" s="18" t="s">
        <v>7</v>
      </c>
      <c r="M284" s="44"/>
      <c r="N284" s="23"/>
      <c r="O284" s="23"/>
      <c r="P284" s="43"/>
      <c r="Q284" s="23"/>
      <c r="R284" s="23"/>
      <c r="S284" s="43"/>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90">
        <f t="shared" si="27"/>
        <v>3308.98624</v>
      </c>
      <c r="BB284" s="64">
        <f t="shared" si="28"/>
        <v>3308.98624</v>
      </c>
      <c r="BC284" s="65" t="str">
        <f t="shared" si="29"/>
        <v>INR  Three Thousand Three Hundred &amp; Eight  and Paise Ninety Nine Only</v>
      </c>
      <c r="BF284" s="114">
        <v>807</v>
      </c>
      <c r="BH284" s="115">
        <f t="shared" si="24"/>
        <v>976.7798880000001</v>
      </c>
      <c r="BI284" s="100">
        <v>71</v>
      </c>
      <c r="BJ284" s="115">
        <f t="shared" si="30"/>
        <v>82.72465600000001</v>
      </c>
      <c r="IE284" s="22"/>
      <c r="IF284" s="22"/>
      <c r="IG284" s="22"/>
      <c r="IH284" s="22"/>
      <c r="II284" s="22"/>
    </row>
    <row r="285" spans="1:243" s="21" customFormat="1" ht="89.25" customHeight="1">
      <c r="A285" s="34">
        <v>273</v>
      </c>
      <c r="B285" s="102" t="s">
        <v>678</v>
      </c>
      <c r="C285" s="103" t="s">
        <v>326</v>
      </c>
      <c r="D285" s="96">
        <v>50</v>
      </c>
      <c r="E285" s="99" t="s">
        <v>351</v>
      </c>
      <c r="F285" s="100">
        <v>185.25662400000002</v>
      </c>
      <c r="G285" s="23"/>
      <c r="H285" s="23"/>
      <c r="I285" s="37" t="s">
        <v>40</v>
      </c>
      <c r="J285" s="17">
        <f t="shared" si="26"/>
        <v>1</v>
      </c>
      <c r="K285" s="18" t="s">
        <v>65</v>
      </c>
      <c r="L285" s="18" t="s">
        <v>7</v>
      </c>
      <c r="M285" s="44"/>
      <c r="N285" s="23"/>
      <c r="O285" s="23"/>
      <c r="P285" s="43"/>
      <c r="Q285" s="23"/>
      <c r="R285" s="23"/>
      <c r="S285" s="43"/>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90">
        <f t="shared" si="27"/>
        <v>9262.8312</v>
      </c>
      <c r="BB285" s="64">
        <f t="shared" si="28"/>
        <v>9262.8312</v>
      </c>
      <c r="BC285" s="65" t="str">
        <f t="shared" si="29"/>
        <v>INR  Nine Thousand Two Hundred &amp; Sixty Two  and Paise Eighty Three Only</v>
      </c>
      <c r="BF285" s="114">
        <v>458</v>
      </c>
      <c r="BH285" s="115">
        <f t="shared" si="24"/>
        <v>554.355872</v>
      </c>
      <c r="BI285" s="100">
        <v>159</v>
      </c>
      <c r="BJ285" s="115">
        <f t="shared" si="30"/>
        <v>185.25662400000002</v>
      </c>
      <c r="IE285" s="22"/>
      <c r="IF285" s="22"/>
      <c r="IG285" s="22"/>
      <c r="IH285" s="22"/>
      <c r="II285" s="22"/>
    </row>
    <row r="286" spans="1:243" s="21" customFormat="1" ht="100.5" customHeight="1">
      <c r="A286" s="34">
        <v>274</v>
      </c>
      <c r="B286" s="102" t="s">
        <v>679</v>
      </c>
      <c r="C286" s="103" t="s">
        <v>327</v>
      </c>
      <c r="D286" s="130">
        <v>20</v>
      </c>
      <c r="E286" s="109" t="s">
        <v>352</v>
      </c>
      <c r="F286" s="100">
        <v>153.797952</v>
      </c>
      <c r="G286" s="23"/>
      <c r="H286" s="23"/>
      <c r="I286" s="37" t="s">
        <v>40</v>
      </c>
      <c r="J286" s="17">
        <f t="shared" si="26"/>
        <v>1</v>
      </c>
      <c r="K286" s="18" t="s">
        <v>65</v>
      </c>
      <c r="L286" s="18" t="s">
        <v>7</v>
      </c>
      <c r="M286" s="44"/>
      <c r="N286" s="23"/>
      <c r="O286" s="23"/>
      <c r="P286" s="43"/>
      <c r="Q286" s="23"/>
      <c r="R286" s="23"/>
      <c r="S286" s="43"/>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90">
        <f t="shared" si="27"/>
        <v>3075.95904</v>
      </c>
      <c r="BB286" s="64">
        <f t="shared" si="28"/>
        <v>3075.95904</v>
      </c>
      <c r="BC286" s="65" t="str">
        <f t="shared" si="29"/>
        <v>INR  Three Thousand  &amp;Seventy Five  and Paise Ninety Six Only</v>
      </c>
      <c r="BF286" s="100">
        <v>288</v>
      </c>
      <c r="BG286" s="107">
        <f>BF286*1.01</f>
        <v>290.88</v>
      </c>
      <c r="BI286" s="100">
        <v>132</v>
      </c>
      <c r="BJ286" s="115">
        <f t="shared" si="30"/>
        <v>153.797952</v>
      </c>
      <c r="IE286" s="22"/>
      <c r="IF286" s="22"/>
      <c r="IG286" s="22"/>
      <c r="IH286" s="22"/>
      <c r="II286" s="22"/>
    </row>
    <row r="287" spans="1:243" s="21" customFormat="1" ht="102.75" customHeight="1">
      <c r="A287" s="34">
        <v>275</v>
      </c>
      <c r="B287" s="102" t="s">
        <v>680</v>
      </c>
      <c r="C287" s="103" t="s">
        <v>328</v>
      </c>
      <c r="D287" s="96">
        <v>22</v>
      </c>
      <c r="E287" s="99" t="s">
        <v>352</v>
      </c>
      <c r="F287" s="100">
        <v>473.0452160000001</v>
      </c>
      <c r="G287" s="23"/>
      <c r="H287" s="23"/>
      <c r="I287" s="37" t="s">
        <v>40</v>
      </c>
      <c r="J287" s="17">
        <f t="shared" si="26"/>
        <v>1</v>
      </c>
      <c r="K287" s="18" t="s">
        <v>65</v>
      </c>
      <c r="L287" s="18" t="s">
        <v>7</v>
      </c>
      <c r="M287" s="44"/>
      <c r="N287" s="23"/>
      <c r="O287" s="23"/>
      <c r="P287" s="43"/>
      <c r="Q287" s="23"/>
      <c r="R287" s="23"/>
      <c r="S287" s="43"/>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90">
        <f t="shared" si="27"/>
        <v>10406.994752000002</v>
      </c>
      <c r="BB287" s="64">
        <f t="shared" si="28"/>
        <v>10406.994752000002</v>
      </c>
      <c r="BC287" s="65" t="str">
        <f t="shared" si="29"/>
        <v>INR  Ten Thousand Four Hundred &amp; Six  and Paise Ninety Nine Only</v>
      </c>
      <c r="BF287" s="100">
        <v>331</v>
      </c>
      <c r="BG287" s="107">
        <f aca="true" t="shared" si="31" ref="BG287:BG320">BF287*1.01</f>
        <v>334.31</v>
      </c>
      <c r="BI287" s="100">
        <v>406</v>
      </c>
      <c r="BJ287" s="115">
        <f t="shared" si="30"/>
        <v>473.0452160000001</v>
      </c>
      <c r="IE287" s="22"/>
      <c r="IF287" s="22"/>
      <c r="IG287" s="22"/>
      <c r="IH287" s="22"/>
      <c r="II287" s="22"/>
    </row>
    <row r="288" spans="1:243" s="21" customFormat="1" ht="102" customHeight="1">
      <c r="A288" s="34">
        <v>276</v>
      </c>
      <c r="B288" s="102" t="s">
        <v>681</v>
      </c>
      <c r="C288" s="103" t="s">
        <v>329</v>
      </c>
      <c r="D288" s="96">
        <v>4</v>
      </c>
      <c r="E288" s="99" t="s">
        <v>352</v>
      </c>
      <c r="F288" s="100">
        <v>553.4396</v>
      </c>
      <c r="G288" s="23"/>
      <c r="H288" s="23"/>
      <c r="I288" s="37" t="s">
        <v>40</v>
      </c>
      <c r="J288" s="17">
        <f t="shared" si="26"/>
        <v>1</v>
      </c>
      <c r="K288" s="18" t="s">
        <v>65</v>
      </c>
      <c r="L288" s="18" t="s">
        <v>7</v>
      </c>
      <c r="M288" s="44"/>
      <c r="N288" s="23"/>
      <c r="O288" s="23"/>
      <c r="P288" s="43"/>
      <c r="Q288" s="23"/>
      <c r="R288" s="23"/>
      <c r="S288" s="43"/>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90">
        <f t="shared" si="27"/>
        <v>2213.7584</v>
      </c>
      <c r="BB288" s="64">
        <f t="shared" si="28"/>
        <v>2213.7584</v>
      </c>
      <c r="BC288" s="65" t="str">
        <f t="shared" si="29"/>
        <v>INR  Two Thousand Two Hundred &amp; Thirteen  and Paise Seventy Six Only</v>
      </c>
      <c r="BF288" s="100">
        <v>160</v>
      </c>
      <c r="BG288" s="107">
        <f t="shared" si="31"/>
        <v>161.6</v>
      </c>
      <c r="BI288" s="100">
        <v>475</v>
      </c>
      <c r="BJ288" s="115">
        <f t="shared" si="30"/>
        <v>553.4396</v>
      </c>
      <c r="IE288" s="22"/>
      <c r="IF288" s="22"/>
      <c r="IG288" s="22"/>
      <c r="IH288" s="22"/>
      <c r="II288" s="22"/>
    </row>
    <row r="289" spans="1:243" s="21" customFormat="1" ht="100.5" customHeight="1">
      <c r="A289" s="34">
        <v>277</v>
      </c>
      <c r="B289" s="102" t="s">
        <v>682</v>
      </c>
      <c r="C289" s="103" t="s">
        <v>330</v>
      </c>
      <c r="D289" s="96">
        <v>100</v>
      </c>
      <c r="E289" s="99" t="s">
        <v>352</v>
      </c>
      <c r="F289" s="100">
        <v>322.742672</v>
      </c>
      <c r="G289" s="23"/>
      <c r="H289" s="23"/>
      <c r="I289" s="37" t="s">
        <v>40</v>
      </c>
      <c r="J289" s="17">
        <f t="shared" si="26"/>
        <v>1</v>
      </c>
      <c r="K289" s="18" t="s">
        <v>65</v>
      </c>
      <c r="L289" s="18" t="s">
        <v>7</v>
      </c>
      <c r="M289" s="44"/>
      <c r="N289" s="23"/>
      <c r="O289" s="23"/>
      <c r="P289" s="43"/>
      <c r="Q289" s="23"/>
      <c r="R289" s="23"/>
      <c r="S289" s="43"/>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90">
        <f t="shared" si="27"/>
        <v>32274.267200000002</v>
      </c>
      <c r="BB289" s="64">
        <f t="shared" si="28"/>
        <v>32274.267200000002</v>
      </c>
      <c r="BC289" s="65" t="str">
        <f t="shared" si="29"/>
        <v>INR  Thirty Two Thousand Two Hundred &amp; Seventy Four  and Paise Twenty Seven Only</v>
      </c>
      <c r="BF289" s="100">
        <v>1945</v>
      </c>
      <c r="BG289" s="107">
        <f t="shared" si="31"/>
        <v>1964.45</v>
      </c>
      <c r="BI289" s="100">
        <v>277</v>
      </c>
      <c r="BJ289" s="115">
        <f t="shared" si="30"/>
        <v>322.742672</v>
      </c>
      <c r="IE289" s="22"/>
      <c r="IF289" s="22"/>
      <c r="IG289" s="22"/>
      <c r="IH289" s="22"/>
      <c r="II289" s="22"/>
    </row>
    <row r="290" spans="1:243" s="21" customFormat="1" ht="97.5" customHeight="1">
      <c r="A290" s="34">
        <v>278</v>
      </c>
      <c r="B290" s="102" t="s">
        <v>683</v>
      </c>
      <c r="C290" s="103" t="s">
        <v>331</v>
      </c>
      <c r="D290" s="96">
        <v>6</v>
      </c>
      <c r="E290" s="99" t="s">
        <v>352</v>
      </c>
      <c r="F290" s="100">
        <v>633.8339840000001</v>
      </c>
      <c r="G290" s="23"/>
      <c r="H290" s="23"/>
      <c r="I290" s="37" t="s">
        <v>40</v>
      </c>
      <c r="J290" s="17">
        <f t="shared" si="26"/>
        <v>1</v>
      </c>
      <c r="K290" s="18" t="s">
        <v>65</v>
      </c>
      <c r="L290" s="18" t="s">
        <v>7</v>
      </c>
      <c r="M290" s="44"/>
      <c r="N290" s="23"/>
      <c r="O290" s="23"/>
      <c r="P290" s="43"/>
      <c r="Q290" s="23"/>
      <c r="R290" s="23"/>
      <c r="S290" s="43"/>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90">
        <f t="shared" si="27"/>
        <v>3803.0039040000006</v>
      </c>
      <c r="BB290" s="64">
        <f t="shared" si="28"/>
        <v>3803.0039040000006</v>
      </c>
      <c r="BC290" s="65" t="str">
        <f t="shared" si="29"/>
        <v>INR  Three Thousand Eight Hundred &amp; Three  Only</v>
      </c>
      <c r="BF290" s="100">
        <v>823</v>
      </c>
      <c r="BG290" s="107">
        <f t="shared" si="31"/>
        <v>831.23</v>
      </c>
      <c r="BI290" s="100">
        <v>544</v>
      </c>
      <c r="BJ290" s="115">
        <f t="shared" si="30"/>
        <v>633.8339840000001</v>
      </c>
      <c r="IE290" s="22"/>
      <c r="IF290" s="22"/>
      <c r="IG290" s="22"/>
      <c r="IH290" s="22"/>
      <c r="II290" s="22"/>
    </row>
    <row r="291" spans="1:243" s="21" customFormat="1" ht="99.75" customHeight="1">
      <c r="A291" s="34">
        <v>279</v>
      </c>
      <c r="B291" s="102" t="s">
        <v>684</v>
      </c>
      <c r="C291" s="103" t="s">
        <v>332</v>
      </c>
      <c r="D291" s="96">
        <v>300</v>
      </c>
      <c r="E291" s="99" t="s">
        <v>352</v>
      </c>
      <c r="F291" s="100">
        <v>221.37584000000004</v>
      </c>
      <c r="G291" s="23"/>
      <c r="H291" s="23"/>
      <c r="I291" s="37" t="s">
        <v>40</v>
      </c>
      <c r="J291" s="17">
        <f t="shared" si="26"/>
        <v>1</v>
      </c>
      <c r="K291" s="18" t="s">
        <v>65</v>
      </c>
      <c r="L291" s="18" t="s">
        <v>7</v>
      </c>
      <c r="M291" s="44"/>
      <c r="N291" s="23"/>
      <c r="O291" s="23"/>
      <c r="P291" s="43"/>
      <c r="Q291" s="23"/>
      <c r="R291" s="23"/>
      <c r="S291" s="43"/>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90">
        <f t="shared" si="27"/>
        <v>66412.75200000001</v>
      </c>
      <c r="BB291" s="64">
        <f t="shared" si="28"/>
        <v>66412.75200000001</v>
      </c>
      <c r="BC291" s="65" t="str">
        <f t="shared" si="29"/>
        <v>INR  Sixty Six Thousand Four Hundred &amp; Twelve  and Paise Seventy Five Only</v>
      </c>
      <c r="BF291" s="100">
        <v>485</v>
      </c>
      <c r="BG291" s="107">
        <f t="shared" si="31"/>
        <v>489.85</v>
      </c>
      <c r="BI291" s="100">
        <v>190</v>
      </c>
      <c r="BJ291" s="115">
        <f t="shared" si="30"/>
        <v>221.37584000000004</v>
      </c>
      <c r="IE291" s="22"/>
      <c r="IF291" s="22"/>
      <c r="IG291" s="22"/>
      <c r="IH291" s="22"/>
      <c r="II291" s="22"/>
    </row>
    <row r="292" spans="1:243" s="21" customFormat="1" ht="69.75" customHeight="1">
      <c r="A292" s="34">
        <v>280</v>
      </c>
      <c r="B292" s="102" t="s">
        <v>685</v>
      </c>
      <c r="C292" s="103" t="s">
        <v>333</v>
      </c>
      <c r="D292" s="96">
        <v>1</v>
      </c>
      <c r="E292" s="99" t="s">
        <v>352</v>
      </c>
      <c r="F292" s="100">
        <v>8119.832784000001</v>
      </c>
      <c r="G292" s="23"/>
      <c r="H292" s="23"/>
      <c r="I292" s="37" t="s">
        <v>40</v>
      </c>
      <c r="J292" s="17">
        <f t="shared" si="26"/>
        <v>1</v>
      </c>
      <c r="K292" s="18" t="s">
        <v>65</v>
      </c>
      <c r="L292" s="18" t="s">
        <v>7</v>
      </c>
      <c r="M292" s="44"/>
      <c r="N292" s="23"/>
      <c r="O292" s="23"/>
      <c r="P292" s="43"/>
      <c r="Q292" s="23"/>
      <c r="R292" s="23"/>
      <c r="S292" s="43"/>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90">
        <f t="shared" si="27"/>
        <v>8119.832784000001</v>
      </c>
      <c r="BB292" s="64">
        <f t="shared" si="28"/>
        <v>8119.832784000001</v>
      </c>
      <c r="BC292" s="65" t="str">
        <f t="shared" si="29"/>
        <v>INR  Eight Thousand One Hundred &amp; Nineteen  and Paise Eighty Three Only</v>
      </c>
      <c r="BF292" s="100">
        <v>823</v>
      </c>
      <c r="BG292" s="107">
        <f t="shared" si="31"/>
        <v>831.23</v>
      </c>
      <c r="BI292" s="100">
        <v>6969</v>
      </c>
      <c r="BJ292" s="115">
        <f t="shared" si="30"/>
        <v>8119.832784000001</v>
      </c>
      <c r="IE292" s="22"/>
      <c r="IF292" s="22"/>
      <c r="IG292" s="22"/>
      <c r="IH292" s="22"/>
      <c r="II292" s="22"/>
    </row>
    <row r="293" spans="1:243" s="21" customFormat="1" ht="70.5" customHeight="1">
      <c r="A293" s="34">
        <v>281</v>
      </c>
      <c r="B293" s="102" t="s">
        <v>686</v>
      </c>
      <c r="C293" s="103" t="s">
        <v>334</v>
      </c>
      <c r="D293" s="96">
        <v>1</v>
      </c>
      <c r="E293" s="99" t="s">
        <v>352</v>
      </c>
      <c r="F293" s="100">
        <v>7364.824656000001</v>
      </c>
      <c r="G293" s="23"/>
      <c r="H293" s="23"/>
      <c r="I293" s="37" t="s">
        <v>40</v>
      </c>
      <c r="J293" s="17">
        <f t="shared" si="26"/>
        <v>1</v>
      </c>
      <c r="K293" s="18" t="s">
        <v>65</v>
      </c>
      <c r="L293" s="18" t="s">
        <v>7</v>
      </c>
      <c r="M293" s="44"/>
      <c r="N293" s="23"/>
      <c r="O293" s="23"/>
      <c r="P293" s="43"/>
      <c r="Q293" s="23"/>
      <c r="R293" s="23"/>
      <c r="S293" s="43"/>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90">
        <f t="shared" si="27"/>
        <v>7364.824656000001</v>
      </c>
      <c r="BB293" s="64">
        <f t="shared" si="28"/>
        <v>7364.824656000001</v>
      </c>
      <c r="BC293" s="65" t="str">
        <f t="shared" si="29"/>
        <v>INR  Seven Thousand Three Hundred &amp; Sixty Four  and Paise Eighty Two Only</v>
      </c>
      <c r="BF293" s="100">
        <v>35515</v>
      </c>
      <c r="BG293" s="107">
        <f t="shared" si="31"/>
        <v>35870.15</v>
      </c>
      <c r="BI293" s="100">
        <v>6321</v>
      </c>
      <c r="BJ293" s="115">
        <f t="shared" si="30"/>
        <v>7364.824656000001</v>
      </c>
      <c r="IE293" s="22"/>
      <c r="IF293" s="22"/>
      <c r="IG293" s="22"/>
      <c r="IH293" s="22"/>
      <c r="II293" s="22"/>
    </row>
    <row r="294" spans="1:243" s="21" customFormat="1" ht="73.5" customHeight="1">
      <c r="A294" s="34">
        <v>282</v>
      </c>
      <c r="B294" s="102" t="s">
        <v>687</v>
      </c>
      <c r="C294" s="103" t="s">
        <v>335</v>
      </c>
      <c r="D294" s="96">
        <v>1</v>
      </c>
      <c r="E294" s="99" t="s">
        <v>352</v>
      </c>
      <c r="F294" s="100">
        <v>10862.562928000001</v>
      </c>
      <c r="G294" s="23"/>
      <c r="H294" s="23"/>
      <c r="I294" s="37" t="s">
        <v>40</v>
      </c>
      <c r="J294" s="17">
        <f t="shared" si="26"/>
        <v>1</v>
      </c>
      <c r="K294" s="18" t="s">
        <v>65</v>
      </c>
      <c r="L294" s="18" t="s">
        <v>7</v>
      </c>
      <c r="M294" s="44"/>
      <c r="N294" s="23"/>
      <c r="O294" s="23"/>
      <c r="P294" s="43"/>
      <c r="Q294" s="23"/>
      <c r="R294" s="23"/>
      <c r="S294" s="43"/>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90">
        <f t="shared" si="27"/>
        <v>10862.562928000001</v>
      </c>
      <c r="BB294" s="64">
        <f t="shared" si="28"/>
        <v>10862.562928000001</v>
      </c>
      <c r="BC294" s="65" t="str">
        <f t="shared" si="29"/>
        <v>INR  Ten Thousand Eight Hundred &amp; Sixty Two  and Paise Fifty Six Only</v>
      </c>
      <c r="BF294" s="100">
        <v>44765</v>
      </c>
      <c r="BG294" s="107">
        <f t="shared" si="31"/>
        <v>45212.65</v>
      </c>
      <c r="BI294" s="100">
        <v>9323</v>
      </c>
      <c r="BJ294" s="115">
        <f t="shared" si="30"/>
        <v>10862.562928000001</v>
      </c>
      <c r="IE294" s="22"/>
      <c r="IF294" s="22"/>
      <c r="IG294" s="22"/>
      <c r="IH294" s="22"/>
      <c r="II294" s="22"/>
    </row>
    <row r="295" spans="1:243" s="21" customFormat="1" ht="69.75" customHeight="1">
      <c r="A295" s="34">
        <v>283</v>
      </c>
      <c r="B295" s="102" t="s">
        <v>688</v>
      </c>
      <c r="C295" s="103" t="s">
        <v>336</v>
      </c>
      <c r="D295" s="96">
        <v>2</v>
      </c>
      <c r="E295" s="99" t="s">
        <v>352</v>
      </c>
      <c r="F295" s="100">
        <v>5546.0473600000005</v>
      </c>
      <c r="G295" s="23"/>
      <c r="H295" s="23"/>
      <c r="I295" s="37" t="s">
        <v>40</v>
      </c>
      <c r="J295" s="17">
        <f t="shared" si="26"/>
        <v>1</v>
      </c>
      <c r="K295" s="18" t="s">
        <v>65</v>
      </c>
      <c r="L295" s="18" t="s">
        <v>7</v>
      </c>
      <c r="M295" s="44"/>
      <c r="N295" s="23"/>
      <c r="O295" s="23"/>
      <c r="P295" s="43"/>
      <c r="Q295" s="23"/>
      <c r="R295" s="23"/>
      <c r="S295" s="43"/>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90">
        <f t="shared" si="27"/>
        <v>11092.094720000001</v>
      </c>
      <c r="BB295" s="64">
        <f t="shared" si="28"/>
        <v>11092.094720000001</v>
      </c>
      <c r="BC295" s="65" t="str">
        <f t="shared" si="29"/>
        <v>INR  Eleven Thousand  &amp;Ninety Two  and Paise Nine Only</v>
      </c>
      <c r="BF295" s="100">
        <v>940</v>
      </c>
      <c r="BG295" s="107">
        <f t="shared" si="31"/>
        <v>949.4</v>
      </c>
      <c r="BI295" s="100">
        <v>4760</v>
      </c>
      <c r="BJ295" s="115">
        <f t="shared" si="30"/>
        <v>5546.0473600000005</v>
      </c>
      <c r="IE295" s="22"/>
      <c r="IF295" s="22"/>
      <c r="IG295" s="22"/>
      <c r="IH295" s="22"/>
      <c r="II295" s="22"/>
    </row>
    <row r="296" spans="1:243" s="21" customFormat="1" ht="63" customHeight="1">
      <c r="A296" s="34">
        <v>284</v>
      </c>
      <c r="B296" s="102" t="s">
        <v>689</v>
      </c>
      <c r="C296" s="103" t="s">
        <v>337</v>
      </c>
      <c r="D296" s="96">
        <v>40</v>
      </c>
      <c r="E296" s="99" t="s">
        <v>352</v>
      </c>
      <c r="F296" s="100">
        <v>950.750976</v>
      </c>
      <c r="G296" s="23"/>
      <c r="H296" s="23"/>
      <c r="I296" s="37" t="s">
        <v>40</v>
      </c>
      <c r="J296" s="17">
        <f t="shared" si="26"/>
        <v>1</v>
      </c>
      <c r="K296" s="18" t="s">
        <v>65</v>
      </c>
      <c r="L296" s="18" t="s">
        <v>7</v>
      </c>
      <c r="M296" s="44"/>
      <c r="N296" s="23"/>
      <c r="O296" s="23"/>
      <c r="P296" s="43"/>
      <c r="Q296" s="23"/>
      <c r="R296" s="23"/>
      <c r="S296" s="43"/>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90">
        <f t="shared" si="27"/>
        <v>38030.03904</v>
      </c>
      <c r="BB296" s="64">
        <f t="shared" si="28"/>
        <v>38030.03904</v>
      </c>
      <c r="BC296" s="65" t="str">
        <f t="shared" si="29"/>
        <v>INR  Thirty Eight Thousand  &amp;Thirty  and Paise Four Only</v>
      </c>
      <c r="BF296" s="100">
        <v>3889</v>
      </c>
      <c r="BG296" s="107">
        <f t="shared" si="31"/>
        <v>3927.89</v>
      </c>
      <c r="BI296" s="100">
        <v>816</v>
      </c>
      <c r="BJ296" s="115">
        <f t="shared" si="30"/>
        <v>950.750976</v>
      </c>
      <c r="IE296" s="22"/>
      <c r="IF296" s="22"/>
      <c r="IG296" s="22"/>
      <c r="IH296" s="22"/>
      <c r="II296" s="22"/>
    </row>
    <row r="297" spans="1:243" s="21" customFormat="1" ht="71.25" customHeight="1">
      <c r="A297" s="34">
        <v>285</v>
      </c>
      <c r="B297" s="70" t="s">
        <v>962</v>
      </c>
      <c r="C297" s="103" t="s">
        <v>338</v>
      </c>
      <c r="D297" s="96">
        <v>3</v>
      </c>
      <c r="E297" s="99" t="s">
        <v>352</v>
      </c>
      <c r="F297" s="100">
        <v>4658.213728000001</v>
      </c>
      <c r="G297" s="23"/>
      <c r="H297" s="23"/>
      <c r="I297" s="37" t="s">
        <v>40</v>
      </c>
      <c r="J297" s="17">
        <f t="shared" si="26"/>
        <v>1</v>
      </c>
      <c r="K297" s="18" t="s">
        <v>65</v>
      </c>
      <c r="L297" s="18" t="s">
        <v>7</v>
      </c>
      <c r="M297" s="44"/>
      <c r="N297" s="23"/>
      <c r="O297" s="23"/>
      <c r="P297" s="43"/>
      <c r="Q297" s="23"/>
      <c r="R297" s="23"/>
      <c r="S297" s="43"/>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90">
        <f t="shared" si="27"/>
        <v>13974.641184000002</v>
      </c>
      <c r="BB297" s="64">
        <f t="shared" si="28"/>
        <v>13974.641184000002</v>
      </c>
      <c r="BC297" s="65" t="str">
        <f t="shared" si="29"/>
        <v>INR  Thirteen Thousand Nine Hundred &amp; Seventy Four  and Paise Sixty Four Only</v>
      </c>
      <c r="BF297" s="100">
        <v>4710</v>
      </c>
      <c r="BG297" s="107">
        <f t="shared" si="31"/>
        <v>4757.1</v>
      </c>
      <c r="BI297" s="100">
        <v>3998</v>
      </c>
      <c r="BJ297" s="115">
        <f t="shared" si="30"/>
        <v>4658.213728000001</v>
      </c>
      <c r="IE297" s="22"/>
      <c r="IF297" s="22"/>
      <c r="IG297" s="22"/>
      <c r="IH297" s="22"/>
      <c r="II297" s="22"/>
    </row>
    <row r="298" spans="1:243" s="21" customFormat="1" ht="113.25" customHeight="1">
      <c r="A298" s="34">
        <v>286</v>
      </c>
      <c r="B298" s="102" t="s">
        <v>963</v>
      </c>
      <c r="C298" s="103" t="s">
        <v>339</v>
      </c>
      <c r="D298" s="96">
        <v>6</v>
      </c>
      <c r="E298" s="99" t="s">
        <v>352</v>
      </c>
      <c r="F298" s="100">
        <v>1186.108448</v>
      </c>
      <c r="G298" s="23"/>
      <c r="H298" s="23"/>
      <c r="I298" s="37" t="s">
        <v>40</v>
      </c>
      <c r="J298" s="17">
        <f t="shared" si="26"/>
        <v>1</v>
      </c>
      <c r="K298" s="18" t="s">
        <v>65</v>
      </c>
      <c r="L298" s="18" t="s">
        <v>7</v>
      </c>
      <c r="M298" s="44"/>
      <c r="N298" s="23"/>
      <c r="O298" s="23"/>
      <c r="P298" s="43"/>
      <c r="Q298" s="23"/>
      <c r="R298" s="23"/>
      <c r="S298" s="43"/>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90">
        <f t="shared" si="27"/>
        <v>7116.650688</v>
      </c>
      <c r="BB298" s="64">
        <f t="shared" si="28"/>
        <v>7116.650688</v>
      </c>
      <c r="BC298" s="65" t="str">
        <f t="shared" si="29"/>
        <v>INR  Seven Thousand One Hundred &amp; Sixteen  and Paise Sixty Five Only</v>
      </c>
      <c r="BF298" s="100">
        <v>1000</v>
      </c>
      <c r="BG298" s="107">
        <f t="shared" si="31"/>
        <v>1010</v>
      </c>
      <c r="BI298" s="100">
        <v>1018</v>
      </c>
      <c r="BJ298" s="115">
        <f t="shared" si="30"/>
        <v>1186.108448</v>
      </c>
      <c r="IE298" s="22"/>
      <c r="IF298" s="22"/>
      <c r="IG298" s="22"/>
      <c r="IH298" s="22"/>
      <c r="II298" s="22"/>
    </row>
    <row r="299" spans="1:243" s="21" customFormat="1" ht="133.5" customHeight="1">
      <c r="A299" s="34">
        <v>287</v>
      </c>
      <c r="B299" s="102" t="s">
        <v>690</v>
      </c>
      <c r="C299" s="103" t="s">
        <v>362</v>
      </c>
      <c r="D299" s="96">
        <v>40</v>
      </c>
      <c r="E299" s="99" t="s">
        <v>352</v>
      </c>
      <c r="F299" s="100">
        <v>3898.5450560000004</v>
      </c>
      <c r="G299" s="23"/>
      <c r="H299" s="23"/>
      <c r="I299" s="37" t="s">
        <v>40</v>
      </c>
      <c r="J299" s="17">
        <f t="shared" si="26"/>
        <v>1</v>
      </c>
      <c r="K299" s="18" t="s">
        <v>65</v>
      </c>
      <c r="L299" s="18" t="s">
        <v>7</v>
      </c>
      <c r="M299" s="44"/>
      <c r="N299" s="23"/>
      <c r="O299" s="23"/>
      <c r="P299" s="43"/>
      <c r="Q299" s="23"/>
      <c r="R299" s="23"/>
      <c r="S299" s="43"/>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90">
        <f t="shared" si="27"/>
        <v>155941.80224000002</v>
      </c>
      <c r="BB299" s="64">
        <f t="shared" si="28"/>
        <v>155941.80224000002</v>
      </c>
      <c r="BC299" s="65" t="str">
        <f t="shared" si="29"/>
        <v>INR  One Lakh Fifty Five Thousand Nine Hundred &amp; Forty One  and Paise Eighty Only</v>
      </c>
      <c r="BF299" s="100">
        <v>329</v>
      </c>
      <c r="BG299" s="107">
        <f t="shared" si="31"/>
        <v>332.29</v>
      </c>
      <c r="BI299" s="100">
        <v>3346</v>
      </c>
      <c r="BJ299" s="115">
        <f t="shared" si="30"/>
        <v>3898.5450560000004</v>
      </c>
      <c r="IE299" s="22"/>
      <c r="IF299" s="22"/>
      <c r="IG299" s="22"/>
      <c r="IH299" s="22"/>
      <c r="II299" s="22"/>
    </row>
    <row r="300" spans="1:243" s="21" customFormat="1" ht="105.75" customHeight="1">
      <c r="A300" s="34">
        <v>288</v>
      </c>
      <c r="B300" s="102" t="s">
        <v>691</v>
      </c>
      <c r="C300" s="103" t="s">
        <v>373</v>
      </c>
      <c r="D300" s="96">
        <v>1200</v>
      </c>
      <c r="E300" s="99" t="s">
        <v>351</v>
      </c>
      <c r="F300" s="100">
        <v>235.35747200000003</v>
      </c>
      <c r="G300" s="23"/>
      <c r="H300" s="23"/>
      <c r="I300" s="37" t="s">
        <v>40</v>
      </c>
      <c r="J300" s="17">
        <f t="shared" si="26"/>
        <v>1</v>
      </c>
      <c r="K300" s="18" t="s">
        <v>65</v>
      </c>
      <c r="L300" s="18" t="s">
        <v>7</v>
      </c>
      <c r="M300" s="44"/>
      <c r="N300" s="23"/>
      <c r="O300" s="23"/>
      <c r="P300" s="43"/>
      <c r="Q300" s="23"/>
      <c r="R300" s="23"/>
      <c r="S300" s="43"/>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90">
        <f t="shared" si="27"/>
        <v>282428.96640000003</v>
      </c>
      <c r="BB300" s="64">
        <f t="shared" si="28"/>
        <v>282428.96640000003</v>
      </c>
      <c r="BC300" s="65" t="str">
        <f t="shared" si="29"/>
        <v>INR  Two Lakh Eighty Two Thousand Four Hundred &amp; Twenty Eight  and Paise Ninety Seven Only</v>
      </c>
      <c r="BF300" s="100">
        <v>46.57</v>
      </c>
      <c r="BG300" s="107">
        <f t="shared" si="31"/>
        <v>47.0357</v>
      </c>
      <c r="BH300" s="26"/>
      <c r="BI300" s="100">
        <v>202</v>
      </c>
      <c r="BJ300" s="115">
        <f t="shared" si="30"/>
        <v>235.35747200000003</v>
      </c>
      <c r="IE300" s="22">
        <v>4</v>
      </c>
      <c r="IF300" s="22" t="s">
        <v>43</v>
      </c>
      <c r="IG300" s="22" t="s">
        <v>62</v>
      </c>
      <c r="IH300" s="22">
        <v>10</v>
      </c>
      <c r="II300" s="22" t="s">
        <v>39</v>
      </c>
    </row>
    <row r="301" spans="1:243" s="26" customFormat="1" ht="116.25" customHeight="1">
      <c r="A301" s="34">
        <v>289</v>
      </c>
      <c r="B301" s="102" t="s">
        <v>365</v>
      </c>
      <c r="C301" s="103" t="s">
        <v>374</v>
      </c>
      <c r="D301" s="96">
        <v>2800</v>
      </c>
      <c r="E301" s="99" t="s">
        <v>351</v>
      </c>
      <c r="F301" s="100">
        <v>149.13740800000002</v>
      </c>
      <c r="G301" s="23"/>
      <c r="H301" s="23"/>
      <c r="I301" s="37" t="s">
        <v>40</v>
      </c>
      <c r="J301" s="17">
        <f t="shared" si="26"/>
        <v>1</v>
      </c>
      <c r="K301" s="18" t="s">
        <v>65</v>
      </c>
      <c r="L301" s="18" t="s">
        <v>7</v>
      </c>
      <c r="M301" s="44"/>
      <c r="N301" s="23"/>
      <c r="O301" s="23"/>
      <c r="P301" s="43"/>
      <c r="Q301" s="23"/>
      <c r="R301" s="23"/>
      <c r="S301" s="43"/>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90">
        <f t="shared" si="27"/>
        <v>417584.74240000005</v>
      </c>
      <c r="BB301" s="64">
        <f t="shared" si="28"/>
        <v>417584.74240000005</v>
      </c>
      <c r="BC301" s="65" t="str">
        <f t="shared" si="29"/>
        <v>INR  Four Lakh Seventeen Thousand Five Hundred &amp; Eighty Four  and Paise Seventy Four Only</v>
      </c>
      <c r="BF301" s="100">
        <v>85.25</v>
      </c>
      <c r="BG301" s="107">
        <f t="shared" si="31"/>
        <v>86.1025</v>
      </c>
      <c r="BI301" s="100">
        <v>128</v>
      </c>
      <c r="BJ301" s="115">
        <f t="shared" si="30"/>
        <v>149.13740800000002</v>
      </c>
      <c r="IE301" s="27"/>
      <c r="IF301" s="27"/>
      <c r="IG301" s="27"/>
      <c r="IH301" s="27"/>
      <c r="II301" s="27"/>
    </row>
    <row r="302" spans="1:243" s="26" customFormat="1" ht="99" customHeight="1">
      <c r="A302" s="34">
        <v>290</v>
      </c>
      <c r="B302" s="102" t="s">
        <v>366</v>
      </c>
      <c r="C302" s="103" t="s">
        <v>375</v>
      </c>
      <c r="D302" s="96">
        <v>800</v>
      </c>
      <c r="E302" s="99" t="s">
        <v>351</v>
      </c>
      <c r="F302" s="100">
        <v>129.33009600000003</v>
      </c>
      <c r="G302" s="23"/>
      <c r="H302" s="23"/>
      <c r="I302" s="37" t="s">
        <v>40</v>
      </c>
      <c r="J302" s="17">
        <f t="shared" si="26"/>
        <v>1</v>
      </c>
      <c r="K302" s="18" t="s">
        <v>65</v>
      </c>
      <c r="L302" s="18" t="s">
        <v>7</v>
      </c>
      <c r="M302" s="44"/>
      <c r="N302" s="23"/>
      <c r="O302" s="23"/>
      <c r="P302" s="43"/>
      <c r="Q302" s="23"/>
      <c r="R302" s="23"/>
      <c r="S302" s="43"/>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90">
        <f t="shared" si="27"/>
        <v>103464.07680000002</v>
      </c>
      <c r="BB302" s="64">
        <f t="shared" si="28"/>
        <v>103464.07680000002</v>
      </c>
      <c r="BC302" s="65" t="str">
        <f t="shared" si="29"/>
        <v>INR  One Lakh Three Thousand Four Hundred &amp; Sixty Four  and Paise Eight Only</v>
      </c>
      <c r="BF302" s="100">
        <v>172</v>
      </c>
      <c r="BG302" s="107">
        <f t="shared" si="31"/>
        <v>173.72</v>
      </c>
      <c r="BH302" s="12"/>
      <c r="BI302" s="100">
        <v>111</v>
      </c>
      <c r="BJ302" s="115">
        <f t="shared" si="30"/>
        <v>129.33009600000003</v>
      </c>
      <c r="IE302" s="27"/>
      <c r="IF302" s="27"/>
      <c r="IG302" s="27"/>
      <c r="IH302" s="27"/>
      <c r="II302" s="27"/>
    </row>
    <row r="303" spans="1:243" s="12" customFormat="1" ht="102.75" customHeight="1">
      <c r="A303" s="34">
        <v>291</v>
      </c>
      <c r="B303" s="101" t="s">
        <v>692</v>
      </c>
      <c r="C303" s="103" t="s">
        <v>376</v>
      </c>
      <c r="D303" s="96">
        <v>64</v>
      </c>
      <c r="E303" s="99" t="s">
        <v>352</v>
      </c>
      <c r="F303" s="100">
        <v>1407.484288</v>
      </c>
      <c r="G303" s="23"/>
      <c r="H303" s="23"/>
      <c r="I303" s="37" t="s">
        <v>40</v>
      </c>
      <c r="J303" s="17">
        <f t="shared" si="26"/>
        <v>1</v>
      </c>
      <c r="K303" s="18" t="s">
        <v>65</v>
      </c>
      <c r="L303" s="18" t="s">
        <v>7</v>
      </c>
      <c r="M303" s="44"/>
      <c r="N303" s="23"/>
      <c r="O303" s="23"/>
      <c r="P303" s="43"/>
      <c r="Q303" s="23"/>
      <c r="R303" s="23"/>
      <c r="S303" s="43"/>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90">
        <f t="shared" si="27"/>
        <v>90078.994432</v>
      </c>
      <c r="BB303" s="64">
        <f t="shared" si="28"/>
        <v>90078.994432</v>
      </c>
      <c r="BC303" s="65" t="str">
        <f t="shared" si="29"/>
        <v>INR  Ninety Thousand  &amp;Seventy Eight  and Paise Ninety Nine Only</v>
      </c>
      <c r="BF303" s="110">
        <v>111</v>
      </c>
      <c r="BG303" s="107">
        <f t="shared" si="31"/>
        <v>112.11</v>
      </c>
      <c r="BH303" s="28"/>
      <c r="BI303" s="100">
        <v>1208</v>
      </c>
      <c r="BJ303" s="115">
        <f t="shared" si="30"/>
        <v>1407.484288</v>
      </c>
      <c r="IE303" s="13"/>
      <c r="IF303" s="13"/>
      <c r="IG303" s="13"/>
      <c r="IH303" s="13"/>
      <c r="II303" s="13"/>
    </row>
    <row r="304" spans="1:62" ht="130.5" customHeight="1">
      <c r="A304" s="34">
        <v>292</v>
      </c>
      <c r="B304" s="101" t="s">
        <v>367</v>
      </c>
      <c r="C304" s="103" t="s">
        <v>377</v>
      </c>
      <c r="D304" s="96">
        <v>80</v>
      </c>
      <c r="E304" s="99" t="s">
        <v>354</v>
      </c>
      <c r="F304" s="100">
        <v>531.3020160000001</v>
      </c>
      <c r="G304" s="23"/>
      <c r="H304" s="23"/>
      <c r="I304" s="37" t="s">
        <v>40</v>
      </c>
      <c r="J304" s="17">
        <f t="shared" si="26"/>
        <v>1</v>
      </c>
      <c r="K304" s="18" t="s">
        <v>65</v>
      </c>
      <c r="L304" s="18" t="s">
        <v>7</v>
      </c>
      <c r="M304" s="44"/>
      <c r="N304" s="23"/>
      <c r="O304" s="23"/>
      <c r="P304" s="43"/>
      <c r="Q304" s="23"/>
      <c r="R304" s="23"/>
      <c r="S304" s="43"/>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90">
        <f t="shared" si="27"/>
        <v>42504.16128000001</v>
      </c>
      <c r="BB304" s="64">
        <f t="shared" si="28"/>
        <v>42504.16128000001</v>
      </c>
      <c r="BC304" s="65" t="str">
        <f t="shared" si="29"/>
        <v>INR  Forty Two Thousand Five Hundred &amp; Four  and Paise Sixteen Only</v>
      </c>
      <c r="BF304" s="111">
        <v>160</v>
      </c>
      <c r="BG304" s="107">
        <f t="shared" si="31"/>
        <v>161.6</v>
      </c>
      <c r="BI304" s="100">
        <v>456</v>
      </c>
      <c r="BJ304" s="115">
        <f t="shared" si="30"/>
        <v>531.3020160000001</v>
      </c>
    </row>
    <row r="305" spans="1:62" ht="195" customHeight="1">
      <c r="A305" s="34">
        <v>293</v>
      </c>
      <c r="B305" s="101" t="s">
        <v>964</v>
      </c>
      <c r="C305" s="103" t="s">
        <v>378</v>
      </c>
      <c r="D305" s="96">
        <v>1022</v>
      </c>
      <c r="E305" s="99" t="s">
        <v>355</v>
      </c>
      <c r="F305" s="100">
        <v>1273.4936480000001</v>
      </c>
      <c r="G305" s="23"/>
      <c r="H305" s="23"/>
      <c r="I305" s="37" t="s">
        <v>40</v>
      </c>
      <c r="J305" s="17">
        <f t="shared" si="26"/>
        <v>1</v>
      </c>
      <c r="K305" s="18" t="s">
        <v>65</v>
      </c>
      <c r="L305" s="18" t="s">
        <v>7</v>
      </c>
      <c r="M305" s="44"/>
      <c r="N305" s="23"/>
      <c r="O305" s="23"/>
      <c r="P305" s="43"/>
      <c r="Q305" s="23"/>
      <c r="R305" s="23"/>
      <c r="S305" s="43"/>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90">
        <f t="shared" si="27"/>
        <v>1301510.5082560002</v>
      </c>
      <c r="BB305" s="64">
        <f t="shared" si="28"/>
        <v>1301510.5082560002</v>
      </c>
      <c r="BC305" s="65" t="str">
        <f t="shared" si="29"/>
        <v>INR  Thirteen Lakh One Thousand Five Hundred &amp; Ten  and Paise Fifty One Only</v>
      </c>
      <c r="BF305" s="100">
        <v>2210</v>
      </c>
      <c r="BG305" s="107">
        <f t="shared" si="31"/>
        <v>2232.1</v>
      </c>
      <c r="BI305" s="100">
        <v>1093</v>
      </c>
      <c r="BJ305" s="115">
        <f t="shared" si="30"/>
        <v>1273.4936480000001</v>
      </c>
    </row>
    <row r="306" spans="1:62" ht="186.75" customHeight="1">
      <c r="A306" s="34">
        <v>294</v>
      </c>
      <c r="B306" s="101" t="s">
        <v>965</v>
      </c>
      <c r="C306" s="103" t="s">
        <v>379</v>
      </c>
      <c r="D306" s="96">
        <v>246</v>
      </c>
      <c r="E306" s="99" t="s">
        <v>355</v>
      </c>
      <c r="F306" s="100">
        <v>290.11886400000003</v>
      </c>
      <c r="G306" s="23"/>
      <c r="H306" s="23"/>
      <c r="I306" s="37" t="s">
        <v>40</v>
      </c>
      <c r="J306" s="17">
        <f aca="true" t="shared" si="32" ref="J306:J326">IF(I306="Less(-)",-1,1)</f>
        <v>1</v>
      </c>
      <c r="K306" s="18" t="s">
        <v>65</v>
      </c>
      <c r="L306" s="18" t="s">
        <v>7</v>
      </c>
      <c r="M306" s="44"/>
      <c r="N306" s="23"/>
      <c r="O306" s="23"/>
      <c r="P306" s="43"/>
      <c r="Q306" s="23"/>
      <c r="R306" s="23"/>
      <c r="S306" s="43"/>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90">
        <f aca="true" t="shared" si="33" ref="BA306:BA326">total_amount_ba($B$2,$D$2,D306,F306,J306,K306,M306)</f>
        <v>71369.240544</v>
      </c>
      <c r="BB306" s="64">
        <f aca="true" t="shared" si="34" ref="BB306:BB326">BA306+SUM(N306:AZ306)</f>
        <v>71369.240544</v>
      </c>
      <c r="BC306" s="65" t="str">
        <f aca="true" t="shared" si="35" ref="BC306:BC326">SpellNumber(L306,BB306)</f>
        <v>INR  Seventy One Thousand Three Hundred &amp; Sixty Nine  and Paise Twenty Four Only</v>
      </c>
      <c r="BF306" s="100">
        <v>3090</v>
      </c>
      <c r="BG306" s="107">
        <f t="shared" si="31"/>
        <v>3120.9</v>
      </c>
      <c r="BI306" s="100">
        <v>249</v>
      </c>
      <c r="BJ306" s="115">
        <f t="shared" si="30"/>
        <v>290.11886400000003</v>
      </c>
    </row>
    <row r="307" spans="1:62" ht="204" customHeight="1">
      <c r="A307" s="34">
        <v>295</v>
      </c>
      <c r="B307" s="101" t="s">
        <v>966</v>
      </c>
      <c r="C307" s="103" t="s">
        <v>380</v>
      </c>
      <c r="D307" s="96">
        <v>100</v>
      </c>
      <c r="E307" s="99" t="s">
        <v>355</v>
      </c>
      <c r="F307" s="100">
        <v>1092.897568</v>
      </c>
      <c r="G307" s="23"/>
      <c r="H307" s="23"/>
      <c r="I307" s="37" t="s">
        <v>40</v>
      </c>
      <c r="J307" s="17">
        <f t="shared" si="32"/>
        <v>1</v>
      </c>
      <c r="K307" s="18" t="s">
        <v>65</v>
      </c>
      <c r="L307" s="18" t="s">
        <v>7</v>
      </c>
      <c r="M307" s="44"/>
      <c r="N307" s="23"/>
      <c r="O307" s="23"/>
      <c r="P307" s="43"/>
      <c r="Q307" s="23"/>
      <c r="R307" s="23"/>
      <c r="S307" s="43"/>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90">
        <f t="shared" si="33"/>
        <v>109289.7568</v>
      </c>
      <c r="BB307" s="64">
        <f t="shared" si="34"/>
        <v>109289.7568</v>
      </c>
      <c r="BC307" s="65" t="str">
        <f t="shared" si="35"/>
        <v>INR  One Lakh Nine Thousand Two Hundred &amp; Eighty Nine  and Paise Seventy Six Only</v>
      </c>
      <c r="BF307" s="100">
        <v>170</v>
      </c>
      <c r="BG307" s="107">
        <f t="shared" si="31"/>
        <v>171.7</v>
      </c>
      <c r="BI307" s="100">
        <v>938</v>
      </c>
      <c r="BJ307" s="115">
        <f t="shared" si="30"/>
        <v>1092.897568</v>
      </c>
    </row>
    <row r="308" spans="1:62" ht="84.75" customHeight="1">
      <c r="A308" s="34">
        <v>296</v>
      </c>
      <c r="B308" s="101" t="s">
        <v>347</v>
      </c>
      <c r="C308" s="103" t="s">
        <v>381</v>
      </c>
      <c r="D308" s="96">
        <v>40</v>
      </c>
      <c r="E308" s="99" t="s">
        <v>354</v>
      </c>
      <c r="F308" s="100">
        <v>342.54998400000005</v>
      </c>
      <c r="G308" s="23"/>
      <c r="H308" s="23"/>
      <c r="I308" s="37" t="s">
        <v>40</v>
      </c>
      <c r="J308" s="17">
        <f t="shared" si="32"/>
        <v>1</v>
      </c>
      <c r="K308" s="18" t="s">
        <v>65</v>
      </c>
      <c r="L308" s="18" t="s">
        <v>7</v>
      </c>
      <c r="M308" s="44"/>
      <c r="N308" s="23"/>
      <c r="O308" s="23"/>
      <c r="P308" s="43"/>
      <c r="Q308" s="23"/>
      <c r="R308" s="23"/>
      <c r="S308" s="43"/>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90">
        <f t="shared" si="33"/>
        <v>13701.999360000002</v>
      </c>
      <c r="BB308" s="64">
        <f t="shared" si="34"/>
        <v>13701.999360000002</v>
      </c>
      <c r="BC308" s="65" t="str">
        <f t="shared" si="35"/>
        <v>INR  Thirteen Thousand Seven Hundred &amp; One  and Paise One Hundred Only</v>
      </c>
      <c r="BF308" s="100">
        <v>4743</v>
      </c>
      <c r="BG308" s="107">
        <f t="shared" si="31"/>
        <v>4790.43</v>
      </c>
      <c r="BI308" s="100">
        <v>294</v>
      </c>
      <c r="BJ308" s="115">
        <f t="shared" si="30"/>
        <v>342.54998400000005</v>
      </c>
    </row>
    <row r="309" spans="1:62" ht="67.5" customHeight="1">
      <c r="A309" s="34">
        <v>297</v>
      </c>
      <c r="B309" s="101" t="s">
        <v>693</v>
      </c>
      <c r="C309" s="103" t="s">
        <v>382</v>
      </c>
      <c r="D309" s="135">
        <v>56</v>
      </c>
      <c r="E309" s="100" t="s">
        <v>354</v>
      </c>
      <c r="F309" s="100">
        <v>116.51360000000003</v>
      </c>
      <c r="G309" s="23"/>
      <c r="H309" s="23"/>
      <c r="I309" s="37" t="s">
        <v>40</v>
      </c>
      <c r="J309" s="17">
        <f t="shared" si="32"/>
        <v>1</v>
      </c>
      <c r="K309" s="18" t="s">
        <v>65</v>
      </c>
      <c r="L309" s="18" t="s">
        <v>7</v>
      </c>
      <c r="M309" s="44"/>
      <c r="N309" s="23"/>
      <c r="O309" s="23"/>
      <c r="P309" s="43"/>
      <c r="Q309" s="23"/>
      <c r="R309" s="23"/>
      <c r="S309" s="43"/>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90">
        <f t="shared" si="33"/>
        <v>6524.761600000002</v>
      </c>
      <c r="BB309" s="64">
        <f t="shared" si="34"/>
        <v>6524.761600000002</v>
      </c>
      <c r="BC309" s="65" t="str">
        <f t="shared" si="35"/>
        <v>INR  Six Thousand Five Hundred &amp; Twenty Four  and Paise Seventy Six Only</v>
      </c>
      <c r="BF309" s="100">
        <v>823</v>
      </c>
      <c r="BG309" s="107">
        <f t="shared" si="31"/>
        <v>831.23</v>
      </c>
      <c r="BI309" s="100">
        <v>100</v>
      </c>
      <c r="BJ309" s="115">
        <f t="shared" si="30"/>
        <v>116.51360000000003</v>
      </c>
    </row>
    <row r="310" spans="1:62" ht="169.5" customHeight="1">
      <c r="A310" s="34">
        <v>298</v>
      </c>
      <c r="B310" s="101" t="s">
        <v>348</v>
      </c>
      <c r="C310" s="103" t="s">
        <v>383</v>
      </c>
      <c r="D310" s="96">
        <v>160</v>
      </c>
      <c r="E310" s="99" t="s">
        <v>352</v>
      </c>
      <c r="F310" s="100">
        <v>202.73366400000003</v>
      </c>
      <c r="G310" s="23"/>
      <c r="H310" s="23"/>
      <c r="I310" s="37" t="s">
        <v>40</v>
      </c>
      <c r="J310" s="17">
        <f t="shared" si="32"/>
        <v>1</v>
      </c>
      <c r="K310" s="18" t="s">
        <v>65</v>
      </c>
      <c r="L310" s="18" t="s">
        <v>7</v>
      </c>
      <c r="M310" s="44"/>
      <c r="N310" s="23"/>
      <c r="O310" s="23"/>
      <c r="P310" s="43"/>
      <c r="Q310" s="23"/>
      <c r="R310" s="23"/>
      <c r="S310" s="43"/>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90">
        <f t="shared" si="33"/>
        <v>32437.386240000007</v>
      </c>
      <c r="BB310" s="64">
        <f t="shared" si="34"/>
        <v>32437.386240000007</v>
      </c>
      <c r="BC310" s="65" t="str">
        <f t="shared" si="35"/>
        <v>INR  Thirty Two Thousand Four Hundred &amp; Thirty Seven  and Paise Thirty Nine Only</v>
      </c>
      <c r="BF310" s="111">
        <v>246</v>
      </c>
      <c r="BG310" s="107">
        <f t="shared" si="31"/>
        <v>248.46</v>
      </c>
      <c r="BI310" s="100">
        <v>174</v>
      </c>
      <c r="BJ310" s="115">
        <f t="shared" si="30"/>
        <v>202.73366400000003</v>
      </c>
    </row>
    <row r="311" spans="1:62" ht="63.75" customHeight="1">
      <c r="A311" s="34">
        <v>299</v>
      </c>
      <c r="B311" s="102" t="s">
        <v>349</v>
      </c>
      <c r="C311" s="103" t="s">
        <v>384</v>
      </c>
      <c r="D311" s="135">
        <v>160</v>
      </c>
      <c r="E311" s="99" t="s">
        <v>352</v>
      </c>
      <c r="F311" s="100">
        <v>450.9076320000001</v>
      </c>
      <c r="G311" s="23"/>
      <c r="H311" s="23"/>
      <c r="I311" s="37" t="s">
        <v>40</v>
      </c>
      <c r="J311" s="17">
        <f t="shared" si="32"/>
        <v>1</v>
      </c>
      <c r="K311" s="18" t="s">
        <v>65</v>
      </c>
      <c r="L311" s="18" t="s">
        <v>7</v>
      </c>
      <c r="M311" s="44"/>
      <c r="N311" s="23"/>
      <c r="O311" s="23"/>
      <c r="P311" s="43"/>
      <c r="Q311" s="23"/>
      <c r="R311" s="23"/>
      <c r="S311" s="43"/>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90">
        <f t="shared" si="33"/>
        <v>72145.22112000002</v>
      </c>
      <c r="BB311" s="64">
        <f t="shared" si="34"/>
        <v>72145.22112000002</v>
      </c>
      <c r="BC311" s="65" t="str">
        <f t="shared" si="35"/>
        <v>INR  Seventy Two Thousand One Hundred &amp; Forty Five  and Paise Twenty Two Only</v>
      </c>
      <c r="BF311" s="111">
        <v>540</v>
      </c>
      <c r="BG311" s="107">
        <f t="shared" si="31"/>
        <v>545.4</v>
      </c>
      <c r="BI311" s="100">
        <v>387</v>
      </c>
      <c r="BJ311" s="115">
        <f t="shared" si="30"/>
        <v>450.9076320000001</v>
      </c>
    </row>
    <row r="312" spans="1:62" ht="87.75" customHeight="1">
      <c r="A312" s="34">
        <v>300</v>
      </c>
      <c r="B312" s="102" t="s">
        <v>368</v>
      </c>
      <c r="C312" s="103" t="s">
        <v>385</v>
      </c>
      <c r="D312" s="96">
        <v>208</v>
      </c>
      <c r="E312" s="99" t="s">
        <v>352</v>
      </c>
      <c r="F312" s="100">
        <v>1595.0711840000001</v>
      </c>
      <c r="G312" s="23"/>
      <c r="H312" s="23"/>
      <c r="I312" s="37" t="s">
        <v>40</v>
      </c>
      <c r="J312" s="17">
        <f t="shared" si="32"/>
        <v>1</v>
      </c>
      <c r="K312" s="18" t="s">
        <v>65</v>
      </c>
      <c r="L312" s="18" t="s">
        <v>7</v>
      </c>
      <c r="M312" s="44"/>
      <c r="N312" s="23"/>
      <c r="O312" s="23"/>
      <c r="P312" s="43"/>
      <c r="Q312" s="23"/>
      <c r="R312" s="23"/>
      <c r="S312" s="43"/>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90">
        <f t="shared" si="33"/>
        <v>331774.806272</v>
      </c>
      <c r="BB312" s="64">
        <f t="shared" si="34"/>
        <v>331774.806272</v>
      </c>
      <c r="BC312" s="65" t="str">
        <f t="shared" si="35"/>
        <v>INR  Three Lakh Thirty One Thousand Seven Hundred &amp; Seventy Four  and Paise Eighty One Only</v>
      </c>
      <c r="BF312" s="111">
        <v>2600</v>
      </c>
      <c r="BG312" s="107">
        <f t="shared" si="31"/>
        <v>2626</v>
      </c>
      <c r="BI312" s="100">
        <v>1369</v>
      </c>
      <c r="BJ312" s="115">
        <f t="shared" si="30"/>
        <v>1595.0711840000001</v>
      </c>
    </row>
    <row r="313" spans="1:62" ht="96" customHeight="1">
      <c r="A313" s="34">
        <v>301</v>
      </c>
      <c r="B313" s="102" t="s">
        <v>350</v>
      </c>
      <c r="C313" s="103" t="s">
        <v>386</v>
      </c>
      <c r="D313" s="96">
        <v>102</v>
      </c>
      <c r="E313" s="99" t="s">
        <v>351</v>
      </c>
      <c r="F313" s="100">
        <v>181.76121600000002</v>
      </c>
      <c r="G313" s="23"/>
      <c r="H313" s="23"/>
      <c r="I313" s="37" t="s">
        <v>40</v>
      </c>
      <c r="J313" s="17">
        <f t="shared" si="32"/>
        <v>1</v>
      </c>
      <c r="K313" s="18" t="s">
        <v>65</v>
      </c>
      <c r="L313" s="18" t="s">
        <v>7</v>
      </c>
      <c r="M313" s="44"/>
      <c r="N313" s="23"/>
      <c r="O313" s="23"/>
      <c r="P313" s="43"/>
      <c r="Q313" s="23"/>
      <c r="R313" s="23"/>
      <c r="S313" s="43"/>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90">
        <f t="shared" si="33"/>
        <v>18539.644032</v>
      </c>
      <c r="BB313" s="64">
        <f t="shared" si="34"/>
        <v>18539.644032</v>
      </c>
      <c r="BC313" s="65" t="str">
        <f t="shared" si="35"/>
        <v>INR  Eighteen Thousand Five Hundred &amp; Thirty Nine  and Paise Sixty Four Only</v>
      </c>
      <c r="BF313" s="111">
        <v>2362</v>
      </c>
      <c r="BG313" s="107">
        <f t="shared" si="31"/>
        <v>2385.62</v>
      </c>
      <c r="BI313" s="100">
        <v>156</v>
      </c>
      <c r="BJ313" s="115">
        <f t="shared" si="30"/>
        <v>181.76121600000002</v>
      </c>
    </row>
    <row r="314" spans="1:62" ht="99.75" customHeight="1">
      <c r="A314" s="34">
        <v>302</v>
      </c>
      <c r="B314" s="70" t="s">
        <v>694</v>
      </c>
      <c r="C314" s="103" t="s">
        <v>387</v>
      </c>
      <c r="D314" s="81">
        <v>60</v>
      </c>
      <c r="E314" s="93" t="s">
        <v>351</v>
      </c>
      <c r="F314" s="100">
        <v>226.03638400000003</v>
      </c>
      <c r="G314" s="23"/>
      <c r="H314" s="23"/>
      <c r="I314" s="37" t="s">
        <v>40</v>
      </c>
      <c r="J314" s="17">
        <f t="shared" si="32"/>
        <v>1</v>
      </c>
      <c r="K314" s="18" t="s">
        <v>65</v>
      </c>
      <c r="L314" s="18" t="s">
        <v>7</v>
      </c>
      <c r="M314" s="44"/>
      <c r="N314" s="23"/>
      <c r="O314" s="23"/>
      <c r="P314" s="43"/>
      <c r="Q314" s="23"/>
      <c r="R314" s="23"/>
      <c r="S314" s="43"/>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90">
        <f t="shared" si="33"/>
        <v>13562.183040000002</v>
      </c>
      <c r="BB314" s="64">
        <f t="shared" si="34"/>
        <v>13562.183040000002</v>
      </c>
      <c r="BC314" s="65" t="str">
        <f t="shared" si="35"/>
        <v>INR  Thirteen Thousand Five Hundred &amp; Sixty Two  and Paise Eighteen Only</v>
      </c>
      <c r="BF314" s="111">
        <v>36</v>
      </c>
      <c r="BG314" s="107">
        <f t="shared" si="31"/>
        <v>36.36</v>
      </c>
      <c r="BI314" s="100">
        <v>194</v>
      </c>
      <c r="BJ314" s="115">
        <f t="shared" si="30"/>
        <v>226.03638400000003</v>
      </c>
    </row>
    <row r="315" spans="1:62" ht="50.25" customHeight="1">
      <c r="A315" s="34">
        <v>303</v>
      </c>
      <c r="B315" s="102" t="s">
        <v>369</v>
      </c>
      <c r="C315" s="103" t="s">
        <v>388</v>
      </c>
      <c r="D315" s="96">
        <v>112</v>
      </c>
      <c r="E315" s="99" t="s">
        <v>351</v>
      </c>
      <c r="F315" s="100">
        <v>384.4948800000001</v>
      </c>
      <c r="G315" s="23"/>
      <c r="H315" s="23"/>
      <c r="I315" s="37" t="s">
        <v>40</v>
      </c>
      <c r="J315" s="17">
        <f t="shared" si="32"/>
        <v>1</v>
      </c>
      <c r="K315" s="18" t="s">
        <v>65</v>
      </c>
      <c r="L315" s="18" t="s">
        <v>7</v>
      </c>
      <c r="M315" s="44"/>
      <c r="N315" s="23"/>
      <c r="O315" s="23"/>
      <c r="P315" s="43"/>
      <c r="Q315" s="23"/>
      <c r="R315" s="23"/>
      <c r="S315" s="43"/>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90">
        <f t="shared" si="33"/>
        <v>43063.42656000001</v>
      </c>
      <c r="BB315" s="64">
        <f t="shared" si="34"/>
        <v>43063.42656000001</v>
      </c>
      <c r="BC315" s="65" t="str">
        <f t="shared" si="35"/>
        <v>INR  Forty Three Thousand  &amp;Sixty Three  and Paise Forty Three Only</v>
      </c>
      <c r="BF315" s="111">
        <v>180</v>
      </c>
      <c r="BG315" s="107">
        <f t="shared" si="31"/>
        <v>181.8</v>
      </c>
      <c r="BI315" s="100">
        <v>330</v>
      </c>
      <c r="BJ315" s="115">
        <f t="shared" si="30"/>
        <v>384.4948800000001</v>
      </c>
    </row>
    <row r="316" spans="1:62" ht="76.5" customHeight="1">
      <c r="A316" s="34">
        <v>304</v>
      </c>
      <c r="B316" s="102" t="s">
        <v>364</v>
      </c>
      <c r="C316" s="103" t="s">
        <v>389</v>
      </c>
      <c r="D316" s="96">
        <v>14</v>
      </c>
      <c r="E316" s="99" t="s">
        <v>352</v>
      </c>
      <c r="F316" s="100">
        <v>174.77040000000005</v>
      </c>
      <c r="G316" s="23"/>
      <c r="H316" s="23"/>
      <c r="I316" s="37" t="s">
        <v>40</v>
      </c>
      <c r="J316" s="17">
        <f t="shared" si="32"/>
        <v>1</v>
      </c>
      <c r="K316" s="18" t="s">
        <v>65</v>
      </c>
      <c r="L316" s="18" t="s">
        <v>7</v>
      </c>
      <c r="M316" s="44"/>
      <c r="N316" s="23"/>
      <c r="O316" s="23"/>
      <c r="P316" s="43"/>
      <c r="Q316" s="23"/>
      <c r="R316" s="23"/>
      <c r="S316" s="43"/>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90">
        <f t="shared" si="33"/>
        <v>2446.7856000000006</v>
      </c>
      <c r="BB316" s="64">
        <f t="shared" si="34"/>
        <v>2446.7856000000006</v>
      </c>
      <c r="BC316" s="65" t="str">
        <f t="shared" si="35"/>
        <v>INR  Two Thousand Four Hundred &amp; Forty Six  and Paise Seventy Nine Only</v>
      </c>
      <c r="BF316" s="111">
        <v>468</v>
      </c>
      <c r="BG316" s="107">
        <f t="shared" si="31"/>
        <v>472.68</v>
      </c>
      <c r="BI316" s="100">
        <v>150</v>
      </c>
      <c r="BJ316" s="115">
        <f t="shared" si="30"/>
        <v>174.77040000000005</v>
      </c>
    </row>
    <row r="317" spans="1:62" ht="206.25" customHeight="1">
      <c r="A317" s="34">
        <v>305</v>
      </c>
      <c r="B317" s="113" t="s">
        <v>695</v>
      </c>
      <c r="C317" s="103" t="s">
        <v>390</v>
      </c>
      <c r="D317" s="96">
        <v>24</v>
      </c>
      <c r="E317" s="99" t="s">
        <v>352</v>
      </c>
      <c r="F317" s="100">
        <v>841.2281920000001</v>
      </c>
      <c r="G317" s="23"/>
      <c r="H317" s="23"/>
      <c r="I317" s="37" t="s">
        <v>40</v>
      </c>
      <c r="J317" s="17">
        <f t="shared" si="32"/>
        <v>1</v>
      </c>
      <c r="K317" s="18" t="s">
        <v>65</v>
      </c>
      <c r="L317" s="18" t="s">
        <v>7</v>
      </c>
      <c r="M317" s="44"/>
      <c r="N317" s="23"/>
      <c r="O317" s="23"/>
      <c r="P317" s="43"/>
      <c r="Q317" s="23"/>
      <c r="R317" s="23"/>
      <c r="S317" s="43"/>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90">
        <f t="shared" si="33"/>
        <v>20189.476608000004</v>
      </c>
      <c r="BB317" s="64">
        <f t="shared" si="34"/>
        <v>20189.476608000004</v>
      </c>
      <c r="BC317" s="65" t="str">
        <f t="shared" si="35"/>
        <v>INR  Twenty Thousand One Hundred &amp; Eighty Nine  and Paise Forty Eight Only</v>
      </c>
      <c r="BF317" s="111">
        <v>150</v>
      </c>
      <c r="BG317" s="107">
        <f t="shared" si="31"/>
        <v>151.5</v>
      </c>
      <c r="BI317" s="100">
        <v>722</v>
      </c>
      <c r="BJ317" s="115">
        <f t="shared" si="30"/>
        <v>841.2281920000001</v>
      </c>
    </row>
    <row r="318" spans="1:62" ht="147" customHeight="1">
      <c r="A318" s="34">
        <v>306</v>
      </c>
      <c r="B318" s="98" t="s">
        <v>696</v>
      </c>
      <c r="C318" s="103" t="s">
        <v>391</v>
      </c>
      <c r="D318" s="108">
        <v>6</v>
      </c>
      <c r="E318" s="131" t="s">
        <v>354</v>
      </c>
      <c r="F318" s="100">
        <v>6617.97248</v>
      </c>
      <c r="G318" s="23"/>
      <c r="H318" s="23"/>
      <c r="I318" s="37" t="s">
        <v>40</v>
      </c>
      <c r="J318" s="17">
        <f t="shared" si="32"/>
        <v>1</v>
      </c>
      <c r="K318" s="18" t="s">
        <v>65</v>
      </c>
      <c r="L318" s="18" t="s">
        <v>7</v>
      </c>
      <c r="M318" s="44"/>
      <c r="N318" s="23"/>
      <c r="O318" s="23"/>
      <c r="P318" s="43"/>
      <c r="Q318" s="23"/>
      <c r="R318" s="23"/>
      <c r="S318" s="43"/>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90">
        <f t="shared" si="33"/>
        <v>39707.83488</v>
      </c>
      <c r="BB318" s="64">
        <f t="shared" si="34"/>
        <v>39707.83488</v>
      </c>
      <c r="BC318" s="65" t="str">
        <f t="shared" si="35"/>
        <v>INR  Thirty Nine Thousand Seven Hundred &amp; Seven  and Paise Eighty Three Only</v>
      </c>
      <c r="BF318" s="111">
        <v>160</v>
      </c>
      <c r="BG318" s="107">
        <f t="shared" si="31"/>
        <v>161.6</v>
      </c>
      <c r="BI318" s="100">
        <v>5680</v>
      </c>
      <c r="BJ318" s="115">
        <f t="shared" si="30"/>
        <v>6617.97248</v>
      </c>
    </row>
    <row r="319" spans="1:62" ht="92.25" customHeight="1">
      <c r="A319" s="34">
        <v>307</v>
      </c>
      <c r="B319" s="98" t="s">
        <v>697</v>
      </c>
      <c r="C319" s="103" t="s">
        <v>392</v>
      </c>
      <c r="D319" s="108">
        <v>12</v>
      </c>
      <c r="E319" s="131" t="s">
        <v>354</v>
      </c>
      <c r="F319" s="100">
        <v>2795.1612640000003</v>
      </c>
      <c r="G319" s="23"/>
      <c r="H319" s="23"/>
      <c r="I319" s="37" t="s">
        <v>40</v>
      </c>
      <c r="J319" s="17">
        <f t="shared" si="32"/>
        <v>1</v>
      </c>
      <c r="K319" s="18" t="s">
        <v>65</v>
      </c>
      <c r="L319" s="18" t="s">
        <v>7</v>
      </c>
      <c r="M319" s="44"/>
      <c r="N319" s="23"/>
      <c r="O319" s="23"/>
      <c r="P319" s="43"/>
      <c r="Q319" s="23"/>
      <c r="R319" s="23"/>
      <c r="S319" s="43"/>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90">
        <f t="shared" si="33"/>
        <v>33541.935168</v>
      </c>
      <c r="BB319" s="64">
        <f t="shared" si="34"/>
        <v>33541.935168</v>
      </c>
      <c r="BC319" s="65" t="str">
        <f t="shared" si="35"/>
        <v>INR  Thirty Three Thousand Five Hundred &amp; Forty One  and Paise Ninety Four Only</v>
      </c>
      <c r="BF319" s="100">
        <v>9055</v>
      </c>
      <c r="BG319" s="107">
        <f t="shared" si="31"/>
        <v>9145.55</v>
      </c>
      <c r="BI319" s="100">
        <v>2399</v>
      </c>
      <c r="BJ319" s="115">
        <f t="shared" si="30"/>
        <v>2795.1612640000003</v>
      </c>
    </row>
    <row r="320" spans="1:62" ht="92.25" customHeight="1">
      <c r="A320" s="34">
        <v>308</v>
      </c>
      <c r="B320" s="102" t="s">
        <v>698</v>
      </c>
      <c r="C320" s="103" t="s">
        <v>393</v>
      </c>
      <c r="D320" s="130">
        <v>42</v>
      </c>
      <c r="E320" s="136" t="s">
        <v>352</v>
      </c>
      <c r="F320" s="100">
        <v>1118.53056</v>
      </c>
      <c r="G320" s="23"/>
      <c r="H320" s="23"/>
      <c r="I320" s="37" t="s">
        <v>40</v>
      </c>
      <c r="J320" s="17">
        <f t="shared" si="32"/>
        <v>1</v>
      </c>
      <c r="K320" s="18" t="s">
        <v>65</v>
      </c>
      <c r="L320" s="18" t="s">
        <v>7</v>
      </c>
      <c r="M320" s="44"/>
      <c r="N320" s="23"/>
      <c r="O320" s="23"/>
      <c r="P320" s="43"/>
      <c r="Q320" s="23"/>
      <c r="R320" s="23"/>
      <c r="S320" s="43"/>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90">
        <f t="shared" si="33"/>
        <v>46978.28352</v>
      </c>
      <c r="BB320" s="64">
        <f t="shared" si="34"/>
        <v>46978.28352</v>
      </c>
      <c r="BC320" s="65" t="str">
        <f t="shared" si="35"/>
        <v>INR  Forty Six Thousand Nine Hundred &amp; Seventy Eight  and Paise Twenty Eight Only</v>
      </c>
      <c r="BF320" s="100">
        <v>2117</v>
      </c>
      <c r="BG320" s="107">
        <f t="shared" si="31"/>
        <v>2138.17</v>
      </c>
      <c r="BI320" s="100">
        <v>960</v>
      </c>
      <c r="BJ320" s="115">
        <f t="shared" si="30"/>
        <v>1118.53056</v>
      </c>
    </row>
    <row r="321" spans="1:62" ht="123.75" customHeight="1">
      <c r="A321" s="34">
        <v>309</v>
      </c>
      <c r="B321" s="101" t="s">
        <v>699</v>
      </c>
      <c r="C321" s="103" t="s">
        <v>666</v>
      </c>
      <c r="D321" s="96">
        <v>600</v>
      </c>
      <c r="E321" s="132" t="s">
        <v>351</v>
      </c>
      <c r="F321" s="100">
        <v>188.75203200000004</v>
      </c>
      <c r="G321" s="23"/>
      <c r="H321" s="23"/>
      <c r="I321" s="37" t="s">
        <v>40</v>
      </c>
      <c r="J321" s="17">
        <f t="shared" si="32"/>
        <v>1</v>
      </c>
      <c r="K321" s="18" t="s">
        <v>65</v>
      </c>
      <c r="L321" s="18" t="s">
        <v>7</v>
      </c>
      <c r="M321" s="44"/>
      <c r="N321" s="23"/>
      <c r="O321" s="23"/>
      <c r="P321" s="43"/>
      <c r="Q321" s="23"/>
      <c r="R321" s="23"/>
      <c r="S321" s="43"/>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90">
        <f t="shared" si="33"/>
        <v>113251.21920000002</v>
      </c>
      <c r="BB321" s="64">
        <f t="shared" si="34"/>
        <v>113251.21920000002</v>
      </c>
      <c r="BC321" s="65" t="str">
        <f t="shared" si="35"/>
        <v>INR  One Lakh Thirteen Thousand Two Hundred &amp; Fifty One  and Paise Twenty Two Only</v>
      </c>
      <c r="BI321" s="100">
        <v>162</v>
      </c>
      <c r="BJ321" s="115">
        <f t="shared" si="30"/>
        <v>188.75203200000004</v>
      </c>
    </row>
    <row r="322" spans="1:62" ht="131.25" customHeight="1">
      <c r="A322" s="34">
        <v>310</v>
      </c>
      <c r="B322" s="101" t="s">
        <v>700</v>
      </c>
      <c r="C322" s="103" t="s">
        <v>667</v>
      </c>
      <c r="D322" s="96">
        <v>2000</v>
      </c>
      <c r="E322" s="132" t="s">
        <v>351</v>
      </c>
      <c r="F322" s="100">
        <v>188.75203200000004</v>
      </c>
      <c r="G322" s="23"/>
      <c r="H322" s="23"/>
      <c r="I322" s="37" t="s">
        <v>40</v>
      </c>
      <c r="J322" s="17">
        <f t="shared" si="32"/>
        <v>1</v>
      </c>
      <c r="K322" s="18" t="s">
        <v>65</v>
      </c>
      <c r="L322" s="18" t="s">
        <v>7</v>
      </c>
      <c r="M322" s="44"/>
      <c r="N322" s="23"/>
      <c r="O322" s="23"/>
      <c r="P322" s="43"/>
      <c r="Q322" s="23"/>
      <c r="R322" s="23"/>
      <c r="S322" s="43"/>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90">
        <f t="shared" si="33"/>
        <v>377504.0640000001</v>
      </c>
      <c r="BB322" s="64">
        <f t="shared" si="34"/>
        <v>377504.0640000001</v>
      </c>
      <c r="BC322" s="65" t="str">
        <f t="shared" si="35"/>
        <v>INR  Three Lakh Seventy Seven Thousand Five Hundred &amp; Four  and Paise Six Only</v>
      </c>
      <c r="BI322" s="100">
        <v>162</v>
      </c>
      <c r="BJ322" s="115">
        <f t="shared" si="30"/>
        <v>188.75203200000004</v>
      </c>
    </row>
    <row r="323" spans="1:62" ht="129" customHeight="1">
      <c r="A323" s="34">
        <v>311</v>
      </c>
      <c r="B323" s="101" t="s">
        <v>701</v>
      </c>
      <c r="C323" s="103" t="s">
        <v>668</v>
      </c>
      <c r="D323" s="96">
        <v>2550</v>
      </c>
      <c r="E323" s="132" t="s">
        <v>351</v>
      </c>
      <c r="F323" s="100">
        <v>188.75203200000004</v>
      </c>
      <c r="G323" s="23"/>
      <c r="H323" s="23"/>
      <c r="I323" s="37" t="s">
        <v>40</v>
      </c>
      <c r="J323" s="17">
        <f t="shared" si="32"/>
        <v>1</v>
      </c>
      <c r="K323" s="18" t="s">
        <v>65</v>
      </c>
      <c r="L323" s="18" t="s">
        <v>7</v>
      </c>
      <c r="M323" s="44"/>
      <c r="N323" s="23"/>
      <c r="O323" s="23"/>
      <c r="P323" s="43"/>
      <c r="Q323" s="23"/>
      <c r="R323" s="23"/>
      <c r="S323" s="43"/>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90">
        <f t="shared" si="33"/>
        <v>481317.6816000001</v>
      </c>
      <c r="BB323" s="64">
        <f t="shared" si="34"/>
        <v>481317.6816000001</v>
      </c>
      <c r="BC323" s="65" t="str">
        <f t="shared" si="35"/>
        <v>INR  Four Lakh Eighty One Thousand Three Hundred &amp; Seventeen  and Paise Sixty Eight Only</v>
      </c>
      <c r="BI323" s="100">
        <v>162</v>
      </c>
      <c r="BJ323" s="115">
        <f t="shared" si="30"/>
        <v>188.75203200000004</v>
      </c>
    </row>
    <row r="324" spans="1:62" ht="77.25" customHeight="1">
      <c r="A324" s="34">
        <v>312</v>
      </c>
      <c r="B324" s="133" t="s">
        <v>702</v>
      </c>
      <c r="C324" s="103" t="s">
        <v>669</v>
      </c>
      <c r="D324" s="108">
        <v>2601</v>
      </c>
      <c r="E324" s="109" t="s">
        <v>703</v>
      </c>
      <c r="F324" s="100">
        <v>129.33009600000003</v>
      </c>
      <c r="G324" s="23"/>
      <c r="H324" s="23"/>
      <c r="I324" s="37" t="s">
        <v>40</v>
      </c>
      <c r="J324" s="17">
        <f t="shared" si="32"/>
        <v>1</v>
      </c>
      <c r="K324" s="18" t="s">
        <v>65</v>
      </c>
      <c r="L324" s="18" t="s">
        <v>7</v>
      </c>
      <c r="M324" s="44"/>
      <c r="N324" s="23"/>
      <c r="O324" s="23"/>
      <c r="P324" s="43"/>
      <c r="Q324" s="23"/>
      <c r="R324" s="23"/>
      <c r="S324" s="43"/>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90">
        <f t="shared" si="33"/>
        <v>336387.5796960001</v>
      </c>
      <c r="BB324" s="64">
        <f t="shared" si="34"/>
        <v>336387.5796960001</v>
      </c>
      <c r="BC324" s="65" t="str">
        <f t="shared" si="35"/>
        <v>INR  Three Lakh Thirty Six Thousand Three Hundred &amp; Eighty Seven  and Paise Fifty Eight Only</v>
      </c>
      <c r="BI324" s="100">
        <v>111</v>
      </c>
      <c r="BJ324" s="115">
        <f t="shared" si="30"/>
        <v>129.33009600000003</v>
      </c>
    </row>
    <row r="325" spans="1:62" ht="90" customHeight="1">
      <c r="A325" s="34">
        <v>313</v>
      </c>
      <c r="B325" s="133" t="s">
        <v>704</v>
      </c>
      <c r="C325" s="103" t="s">
        <v>670</v>
      </c>
      <c r="D325" s="108">
        <v>416</v>
      </c>
      <c r="E325" s="109" t="s">
        <v>352</v>
      </c>
      <c r="F325" s="100">
        <v>6.990816000000001</v>
      </c>
      <c r="G325" s="23"/>
      <c r="H325" s="23"/>
      <c r="I325" s="37" t="s">
        <v>40</v>
      </c>
      <c r="J325" s="17">
        <f t="shared" si="32"/>
        <v>1</v>
      </c>
      <c r="K325" s="18" t="s">
        <v>65</v>
      </c>
      <c r="L325" s="18" t="s">
        <v>7</v>
      </c>
      <c r="M325" s="44"/>
      <c r="N325" s="23"/>
      <c r="O325" s="23"/>
      <c r="P325" s="43"/>
      <c r="Q325" s="23"/>
      <c r="R325" s="23"/>
      <c r="S325" s="43"/>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90">
        <f t="shared" si="33"/>
        <v>2908.1794560000003</v>
      </c>
      <c r="BB325" s="64">
        <f t="shared" si="34"/>
        <v>2908.1794560000003</v>
      </c>
      <c r="BC325" s="65" t="str">
        <f t="shared" si="35"/>
        <v>INR  Two Thousand Nine Hundred &amp; Eight  and Paise Eighteen Only</v>
      </c>
      <c r="BI325" s="100">
        <v>6</v>
      </c>
      <c r="BJ325" s="115">
        <f t="shared" si="30"/>
        <v>6.990816000000001</v>
      </c>
    </row>
    <row r="326" spans="1:62" ht="45.75" customHeight="1">
      <c r="A326" s="34">
        <v>314</v>
      </c>
      <c r="B326" s="133" t="s">
        <v>372</v>
      </c>
      <c r="C326" s="103" t="s">
        <v>671</v>
      </c>
      <c r="D326" s="108">
        <v>300</v>
      </c>
      <c r="E326" s="109" t="s">
        <v>351</v>
      </c>
      <c r="F326" s="100">
        <v>286.62345600000003</v>
      </c>
      <c r="G326" s="23"/>
      <c r="H326" s="23"/>
      <c r="I326" s="37" t="s">
        <v>40</v>
      </c>
      <c r="J326" s="17">
        <f t="shared" si="32"/>
        <v>1</v>
      </c>
      <c r="K326" s="18" t="s">
        <v>65</v>
      </c>
      <c r="L326" s="18" t="s">
        <v>7</v>
      </c>
      <c r="M326" s="44"/>
      <c r="N326" s="23"/>
      <c r="O326" s="23"/>
      <c r="P326" s="43"/>
      <c r="Q326" s="23"/>
      <c r="R326" s="23"/>
      <c r="S326" s="43"/>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90">
        <f t="shared" si="33"/>
        <v>85987.03680000002</v>
      </c>
      <c r="BB326" s="64">
        <f t="shared" si="34"/>
        <v>85987.03680000002</v>
      </c>
      <c r="BC326" s="65" t="str">
        <f t="shared" si="35"/>
        <v>INR  Eighty Five Thousand Nine Hundred &amp; Eighty Seven  and Paise Four Only</v>
      </c>
      <c r="BI326" s="100">
        <v>246</v>
      </c>
      <c r="BJ326" s="115">
        <f t="shared" si="30"/>
        <v>286.62345600000003</v>
      </c>
    </row>
    <row r="327" spans="1:62" ht="150.75" customHeight="1">
      <c r="A327" s="34">
        <v>315</v>
      </c>
      <c r="B327" s="174" t="s">
        <v>705</v>
      </c>
      <c r="C327" s="103" t="s">
        <v>731</v>
      </c>
      <c r="D327" s="108">
        <v>206</v>
      </c>
      <c r="E327" s="109" t="s">
        <v>352</v>
      </c>
      <c r="F327" s="100">
        <v>3303.1605600000003</v>
      </c>
      <c r="G327" s="23"/>
      <c r="H327" s="23"/>
      <c r="I327" s="37" t="s">
        <v>40</v>
      </c>
      <c r="J327" s="17">
        <f aca="true" t="shared" si="36" ref="J327:J335">IF(I327="Less(-)",-1,1)</f>
        <v>1</v>
      </c>
      <c r="K327" s="18" t="s">
        <v>65</v>
      </c>
      <c r="L327" s="18" t="s">
        <v>7</v>
      </c>
      <c r="M327" s="44"/>
      <c r="N327" s="23"/>
      <c r="O327" s="23"/>
      <c r="P327" s="43"/>
      <c r="Q327" s="23"/>
      <c r="R327" s="23"/>
      <c r="S327" s="43"/>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90">
        <f aca="true" t="shared" si="37" ref="BA327:BA335">total_amount_ba($B$2,$D$2,D327,F327,J327,K327,M327)</f>
        <v>680451.07536</v>
      </c>
      <c r="BB327" s="64">
        <f aca="true" t="shared" si="38" ref="BB327:BB335">BA327+SUM(N327:AZ327)</f>
        <v>680451.07536</v>
      </c>
      <c r="BC327" s="65" t="str">
        <f aca="true" t="shared" si="39" ref="BC327:BC335">SpellNumber(L327,BB327)</f>
        <v>INR  Six Lakh Eighty Thousand Four Hundred &amp; Fifty One  and Paise Eight Only</v>
      </c>
      <c r="BI327" s="100">
        <v>2835</v>
      </c>
      <c r="BJ327" s="115">
        <f t="shared" si="30"/>
        <v>3303.1605600000003</v>
      </c>
    </row>
    <row r="328" spans="1:62" ht="93" customHeight="1">
      <c r="A328" s="34">
        <v>316</v>
      </c>
      <c r="B328" s="137" t="s">
        <v>706</v>
      </c>
      <c r="C328" s="103" t="s">
        <v>732</v>
      </c>
      <c r="D328" s="108">
        <v>206</v>
      </c>
      <c r="E328" s="109" t="s">
        <v>356</v>
      </c>
      <c r="F328" s="100">
        <v>383.329744</v>
      </c>
      <c r="G328" s="23"/>
      <c r="H328" s="23"/>
      <c r="I328" s="37" t="s">
        <v>40</v>
      </c>
      <c r="J328" s="17">
        <f t="shared" si="36"/>
        <v>1</v>
      </c>
      <c r="K328" s="18" t="s">
        <v>65</v>
      </c>
      <c r="L328" s="18" t="s">
        <v>7</v>
      </c>
      <c r="M328" s="44"/>
      <c r="N328" s="23"/>
      <c r="O328" s="23"/>
      <c r="P328" s="43"/>
      <c r="Q328" s="23"/>
      <c r="R328" s="23"/>
      <c r="S328" s="43"/>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90">
        <f t="shared" si="37"/>
        <v>78965.927264</v>
      </c>
      <c r="BB328" s="64">
        <f t="shared" si="38"/>
        <v>78965.927264</v>
      </c>
      <c r="BC328" s="65" t="str">
        <f t="shared" si="39"/>
        <v>INR  Seventy Eight Thousand Nine Hundred &amp; Sixty Five  and Paise Ninety Three Only</v>
      </c>
      <c r="BI328" s="100">
        <v>329</v>
      </c>
      <c r="BJ328" s="115">
        <f t="shared" si="30"/>
        <v>383.329744</v>
      </c>
    </row>
    <row r="329" spans="1:62" ht="60.75" customHeight="1">
      <c r="A329" s="34">
        <v>317</v>
      </c>
      <c r="B329" s="137" t="s">
        <v>707</v>
      </c>
      <c r="C329" s="103" t="s">
        <v>733</v>
      </c>
      <c r="D329" s="108">
        <v>206</v>
      </c>
      <c r="E329" s="109" t="s">
        <v>354</v>
      </c>
      <c r="F329" s="100">
        <v>632.668848</v>
      </c>
      <c r="G329" s="23"/>
      <c r="H329" s="23"/>
      <c r="I329" s="37" t="s">
        <v>40</v>
      </c>
      <c r="J329" s="17">
        <f t="shared" si="36"/>
        <v>1</v>
      </c>
      <c r="K329" s="18" t="s">
        <v>65</v>
      </c>
      <c r="L329" s="18" t="s">
        <v>7</v>
      </c>
      <c r="M329" s="44"/>
      <c r="N329" s="23"/>
      <c r="O329" s="23"/>
      <c r="P329" s="43"/>
      <c r="Q329" s="23"/>
      <c r="R329" s="23"/>
      <c r="S329" s="43"/>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90">
        <f t="shared" si="37"/>
        <v>130329.782688</v>
      </c>
      <c r="BB329" s="64">
        <f t="shared" si="38"/>
        <v>130329.782688</v>
      </c>
      <c r="BC329" s="65" t="str">
        <f t="shared" si="39"/>
        <v>INR  One Lakh Thirty Thousand Three Hundred &amp; Twenty Nine  and Paise Seventy Eight Only</v>
      </c>
      <c r="BI329" s="100">
        <v>543</v>
      </c>
      <c r="BJ329" s="115">
        <f t="shared" si="30"/>
        <v>632.668848</v>
      </c>
    </row>
    <row r="330" spans="1:62" ht="219" customHeight="1">
      <c r="A330" s="34">
        <v>318</v>
      </c>
      <c r="B330" s="133" t="s">
        <v>708</v>
      </c>
      <c r="C330" s="103" t="s">
        <v>734</v>
      </c>
      <c r="D330" s="108">
        <v>230</v>
      </c>
      <c r="E330" s="110" t="s">
        <v>352</v>
      </c>
      <c r="F330" s="100">
        <v>533.632288</v>
      </c>
      <c r="G330" s="23"/>
      <c r="H330" s="23"/>
      <c r="I330" s="37" t="s">
        <v>40</v>
      </c>
      <c r="J330" s="17">
        <f t="shared" si="36"/>
        <v>1</v>
      </c>
      <c r="K330" s="18" t="s">
        <v>65</v>
      </c>
      <c r="L330" s="18" t="s">
        <v>7</v>
      </c>
      <c r="M330" s="44"/>
      <c r="N330" s="23"/>
      <c r="O330" s="23"/>
      <c r="P330" s="43"/>
      <c r="Q330" s="23"/>
      <c r="R330" s="23"/>
      <c r="S330" s="43"/>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90">
        <f t="shared" si="37"/>
        <v>122735.42624</v>
      </c>
      <c r="BB330" s="64">
        <f t="shared" si="38"/>
        <v>122735.42624</v>
      </c>
      <c r="BC330" s="65" t="str">
        <f t="shared" si="39"/>
        <v>INR  One Lakh Twenty Two Thousand Seven Hundred &amp; Thirty Five  and Paise Forty Three Only</v>
      </c>
      <c r="BI330" s="100">
        <v>458</v>
      </c>
      <c r="BJ330" s="115">
        <f t="shared" si="30"/>
        <v>533.632288</v>
      </c>
    </row>
    <row r="331" spans="1:62" ht="158.25" customHeight="1">
      <c r="A331" s="34">
        <v>319</v>
      </c>
      <c r="B331" s="102" t="s">
        <v>709</v>
      </c>
      <c r="C331" s="103" t="s">
        <v>735</v>
      </c>
      <c r="D331" s="138">
        <v>230</v>
      </c>
      <c r="E331" s="110" t="s">
        <v>354</v>
      </c>
      <c r="F331" s="100">
        <v>940.264752</v>
      </c>
      <c r="G331" s="23"/>
      <c r="H331" s="23"/>
      <c r="I331" s="37" t="s">
        <v>40</v>
      </c>
      <c r="J331" s="17">
        <f t="shared" si="36"/>
        <v>1</v>
      </c>
      <c r="K331" s="18" t="s">
        <v>65</v>
      </c>
      <c r="L331" s="18" t="s">
        <v>7</v>
      </c>
      <c r="M331" s="44"/>
      <c r="N331" s="23"/>
      <c r="O331" s="23"/>
      <c r="P331" s="43"/>
      <c r="Q331" s="23"/>
      <c r="R331" s="23"/>
      <c r="S331" s="43"/>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90">
        <f t="shared" si="37"/>
        <v>216260.89296</v>
      </c>
      <c r="BB331" s="64">
        <f t="shared" si="38"/>
        <v>216260.89296</v>
      </c>
      <c r="BC331" s="65" t="str">
        <f t="shared" si="39"/>
        <v>INR  Two Lakh Sixteen Thousand Two Hundred &amp; Sixty  and Paise Eighty Nine Only</v>
      </c>
      <c r="BI331" s="100">
        <v>807</v>
      </c>
      <c r="BJ331" s="115">
        <f t="shared" si="30"/>
        <v>940.264752</v>
      </c>
    </row>
    <row r="332" spans="1:62" ht="127.5" customHeight="1">
      <c r="A332" s="34">
        <v>320</v>
      </c>
      <c r="B332" s="139" t="s">
        <v>710</v>
      </c>
      <c r="C332" s="103" t="s">
        <v>736</v>
      </c>
      <c r="D332" s="140">
        <v>608</v>
      </c>
      <c r="E332" s="117" t="s">
        <v>351</v>
      </c>
      <c r="F332" s="100">
        <v>10.486224000000002</v>
      </c>
      <c r="G332" s="23"/>
      <c r="H332" s="23"/>
      <c r="I332" s="37" t="s">
        <v>40</v>
      </c>
      <c r="J332" s="17">
        <f t="shared" si="36"/>
        <v>1</v>
      </c>
      <c r="K332" s="18" t="s">
        <v>65</v>
      </c>
      <c r="L332" s="18" t="s">
        <v>7</v>
      </c>
      <c r="M332" s="44"/>
      <c r="N332" s="23"/>
      <c r="O332" s="23"/>
      <c r="P332" s="43"/>
      <c r="Q332" s="23"/>
      <c r="R332" s="23"/>
      <c r="S332" s="43"/>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90">
        <f t="shared" si="37"/>
        <v>6375.624192000001</v>
      </c>
      <c r="BB332" s="64">
        <f t="shared" si="38"/>
        <v>6375.624192000001</v>
      </c>
      <c r="BC332" s="65" t="str">
        <f t="shared" si="39"/>
        <v>INR  Six Thousand Three Hundred &amp; Seventy Five  and Paise Sixty Two Only</v>
      </c>
      <c r="BI332" s="100">
        <v>9</v>
      </c>
      <c r="BJ332" s="115">
        <f t="shared" si="30"/>
        <v>10.486224000000002</v>
      </c>
    </row>
    <row r="333" spans="1:62" ht="80.25" customHeight="1">
      <c r="A333" s="34">
        <v>321</v>
      </c>
      <c r="B333" s="134" t="s">
        <v>711</v>
      </c>
      <c r="C333" s="103" t="s">
        <v>737</v>
      </c>
      <c r="D333" s="141">
        <v>1</v>
      </c>
      <c r="E333" s="93" t="s">
        <v>352</v>
      </c>
      <c r="F333" s="100">
        <v>12282.863712000002</v>
      </c>
      <c r="G333" s="23"/>
      <c r="H333" s="23"/>
      <c r="I333" s="37" t="s">
        <v>40</v>
      </c>
      <c r="J333" s="17">
        <f t="shared" si="36"/>
        <v>1</v>
      </c>
      <c r="K333" s="18" t="s">
        <v>65</v>
      </c>
      <c r="L333" s="18" t="s">
        <v>7</v>
      </c>
      <c r="M333" s="44"/>
      <c r="N333" s="23"/>
      <c r="O333" s="23"/>
      <c r="P333" s="43"/>
      <c r="Q333" s="23"/>
      <c r="R333" s="23"/>
      <c r="S333" s="43"/>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90">
        <f t="shared" si="37"/>
        <v>12282.863712000002</v>
      </c>
      <c r="BB333" s="64">
        <f t="shared" si="38"/>
        <v>12282.863712000002</v>
      </c>
      <c r="BC333" s="65" t="str">
        <f t="shared" si="39"/>
        <v>INR  Twelve Thousand Two Hundred &amp; Eighty Two  and Paise Eighty Six Only</v>
      </c>
      <c r="BI333" s="100">
        <v>10542</v>
      </c>
      <c r="BJ333" s="115">
        <f t="shared" si="30"/>
        <v>12282.863712000002</v>
      </c>
    </row>
    <row r="334" spans="1:62" ht="217.5" customHeight="1">
      <c r="A334" s="34">
        <v>322</v>
      </c>
      <c r="B334" s="134" t="s">
        <v>712</v>
      </c>
      <c r="C334" s="103" t="s">
        <v>738</v>
      </c>
      <c r="D334" s="141">
        <v>1</v>
      </c>
      <c r="E334" s="93" t="s">
        <v>352</v>
      </c>
      <c r="F334" s="100">
        <v>24841.864656000005</v>
      </c>
      <c r="G334" s="23"/>
      <c r="H334" s="23"/>
      <c r="I334" s="37" t="s">
        <v>40</v>
      </c>
      <c r="J334" s="17">
        <f t="shared" si="36"/>
        <v>1</v>
      </c>
      <c r="K334" s="18" t="s">
        <v>65</v>
      </c>
      <c r="L334" s="18" t="s">
        <v>7</v>
      </c>
      <c r="M334" s="44"/>
      <c r="N334" s="23"/>
      <c r="O334" s="23"/>
      <c r="P334" s="43"/>
      <c r="Q334" s="23"/>
      <c r="R334" s="23"/>
      <c r="S334" s="43"/>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90">
        <f t="shared" si="37"/>
        <v>24841.864656000005</v>
      </c>
      <c r="BB334" s="64">
        <f t="shared" si="38"/>
        <v>24841.864656000005</v>
      </c>
      <c r="BC334" s="65" t="str">
        <f t="shared" si="39"/>
        <v>INR  Twenty Four Thousand Eight Hundred &amp; Forty One  and Paise Eighty Six Only</v>
      </c>
      <c r="BI334" s="100">
        <v>21321</v>
      </c>
      <c r="BJ334" s="115">
        <f t="shared" si="30"/>
        <v>24841.864656000005</v>
      </c>
    </row>
    <row r="335" spans="1:62" ht="78" customHeight="1">
      <c r="A335" s="34">
        <v>323</v>
      </c>
      <c r="B335" s="134" t="s">
        <v>713</v>
      </c>
      <c r="C335" s="103" t="s">
        <v>739</v>
      </c>
      <c r="D335" s="141">
        <v>1</v>
      </c>
      <c r="E335" s="93" t="s">
        <v>352</v>
      </c>
      <c r="F335" s="100">
        <v>9982.885248000002</v>
      </c>
      <c r="G335" s="23"/>
      <c r="H335" s="23"/>
      <c r="I335" s="37" t="s">
        <v>40</v>
      </c>
      <c r="J335" s="17">
        <f t="shared" si="36"/>
        <v>1</v>
      </c>
      <c r="K335" s="18" t="s">
        <v>65</v>
      </c>
      <c r="L335" s="18" t="s">
        <v>7</v>
      </c>
      <c r="M335" s="44"/>
      <c r="N335" s="23"/>
      <c r="O335" s="23"/>
      <c r="P335" s="43"/>
      <c r="Q335" s="23"/>
      <c r="R335" s="23"/>
      <c r="S335" s="43"/>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90">
        <f t="shared" si="37"/>
        <v>9982.885248000002</v>
      </c>
      <c r="BB335" s="64">
        <f t="shared" si="38"/>
        <v>9982.885248000002</v>
      </c>
      <c r="BC335" s="65" t="str">
        <f t="shared" si="39"/>
        <v>INR  Nine Thousand Nine Hundred &amp; Eighty Two  and Paise Eighty Nine Only</v>
      </c>
      <c r="BI335" s="100">
        <v>8568</v>
      </c>
      <c r="BJ335" s="115">
        <f t="shared" si="30"/>
        <v>9982.885248000002</v>
      </c>
    </row>
    <row r="336" spans="1:62" ht="216" customHeight="1">
      <c r="A336" s="34">
        <v>324</v>
      </c>
      <c r="B336" s="134" t="s">
        <v>714</v>
      </c>
      <c r="C336" s="103" t="s">
        <v>740</v>
      </c>
      <c r="D336" s="141">
        <v>1</v>
      </c>
      <c r="E336" s="93" t="s">
        <v>352</v>
      </c>
      <c r="F336" s="100">
        <v>17083.224032000002</v>
      </c>
      <c r="G336" s="23"/>
      <c r="H336" s="23"/>
      <c r="I336" s="37" t="s">
        <v>40</v>
      </c>
      <c r="J336" s="17">
        <f aca="true" t="shared" si="40" ref="J336:J355">IF(I336="Less(-)",-1,1)</f>
        <v>1</v>
      </c>
      <c r="K336" s="18" t="s">
        <v>65</v>
      </c>
      <c r="L336" s="18" t="s">
        <v>7</v>
      </c>
      <c r="M336" s="44"/>
      <c r="N336" s="23"/>
      <c r="O336" s="23"/>
      <c r="P336" s="43"/>
      <c r="Q336" s="23"/>
      <c r="R336" s="23"/>
      <c r="S336" s="43"/>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90">
        <f aca="true" t="shared" si="41" ref="BA336:BA355">total_amount_ba($B$2,$D$2,D336,F336,J336,K336,M336)</f>
        <v>17083.224032000002</v>
      </c>
      <c r="BB336" s="64">
        <f aca="true" t="shared" si="42" ref="BB336:BB355">BA336+SUM(N336:AZ336)</f>
        <v>17083.224032000002</v>
      </c>
      <c r="BC336" s="65" t="str">
        <f aca="true" t="shared" si="43" ref="BC336:BC355">SpellNumber(L336,BB336)</f>
        <v>INR  Seventeen Thousand  &amp;Eighty Three  and Paise Twenty Two Only</v>
      </c>
      <c r="BI336" s="100">
        <v>14662</v>
      </c>
      <c r="BJ336" s="115">
        <f t="shared" si="30"/>
        <v>17083.224032000002</v>
      </c>
    </row>
    <row r="337" spans="1:61" ht="84.75" customHeight="1">
      <c r="A337" s="34">
        <v>325</v>
      </c>
      <c r="B337" s="102" t="s">
        <v>719</v>
      </c>
      <c r="C337" s="103" t="s">
        <v>741</v>
      </c>
      <c r="D337" s="108">
        <v>520</v>
      </c>
      <c r="E337" s="109" t="s">
        <v>351</v>
      </c>
      <c r="F337" s="100">
        <v>102.01</v>
      </c>
      <c r="G337" s="23"/>
      <c r="H337" s="23"/>
      <c r="I337" s="37" t="s">
        <v>40</v>
      </c>
      <c r="J337" s="17">
        <f t="shared" si="40"/>
        <v>1</v>
      </c>
      <c r="K337" s="18" t="s">
        <v>65</v>
      </c>
      <c r="L337" s="18" t="s">
        <v>7</v>
      </c>
      <c r="M337" s="44"/>
      <c r="N337" s="23"/>
      <c r="O337" s="23"/>
      <c r="P337" s="43"/>
      <c r="Q337" s="23"/>
      <c r="R337" s="23"/>
      <c r="S337" s="43"/>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90">
        <f t="shared" si="41"/>
        <v>53045.200000000004</v>
      </c>
      <c r="BB337" s="64">
        <f t="shared" si="42"/>
        <v>53045.200000000004</v>
      </c>
      <c r="BC337" s="65" t="str">
        <f t="shared" si="43"/>
        <v>INR  Fifty Three Thousand  &amp;Forty Five  and Paise Twenty Only</v>
      </c>
      <c r="BE337" s="100">
        <v>101</v>
      </c>
      <c r="BI337" s="165">
        <f>BE337*1.01</f>
        <v>102.01</v>
      </c>
    </row>
    <row r="338" spans="1:61" ht="69" customHeight="1">
      <c r="A338" s="34">
        <v>326</v>
      </c>
      <c r="B338" s="102" t="s">
        <v>715</v>
      </c>
      <c r="C338" s="103" t="s">
        <v>742</v>
      </c>
      <c r="D338" s="108">
        <v>2550</v>
      </c>
      <c r="E338" s="99" t="s">
        <v>351</v>
      </c>
      <c r="F338" s="100">
        <v>178.77</v>
      </c>
      <c r="G338" s="23"/>
      <c r="H338" s="23"/>
      <c r="I338" s="37" t="s">
        <v>40</v>
      </c>
      <c r="J338" s="17">
        <f t="shared" si="40"/>
        <v>1</v>
      </c>
      <c r="K338" s="18" t="s">
        <v>65</v>
      </c>
      <c r="L338" s="18" t="s">
        <v>7</v>
      </c>
      <c r="M338" s="44"/>
      <c r="N338" s="23"/>
      <c r="O338" s="23"/>
      <c r="P338" s="43"/>
      <c r="Q338" s="23"/>
      <c r="R338" s="23"/>
      <c r="S338" s="43"/>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90">
        <f t="shared" si="41"/>
        <v>455863.5</v>
      </c>
      <c r="BB338" s="64">
        <f t="shared" si="42"/>
        <v>455863.5</v>
      </c>
      <c r="BC338" s="65" t="str">
        <f t="shared" si="43"/>
        <v>INR  Four Lakh Fifty Five Thousand Eight Hundred &amp; Sixty Three  and Paise Fifty Only</v>
      </c>
      <c r="BE338" s="100">
        <v>177</v>
      </c>
      <c r="BI338" s="165">
        <f aca="true" t="shared" si="44" ref="BI338:BI401">BE338*1.01</f>
        <v>178.77</v>
      </c>
    </row>
    <row r="339" spans="1:61" ht="68.25" customHeight="1">
      <c r="A339" s="34">
        <v>327</v>
      </c>
      <c r="B339" s="102" t="s">
        <v>716</v>
      </c>
      <c r="C339" s="103" t="s">
        <v>743</v>
      </c>
      <c r="D339" s="96">
        <v>2000</v>
      </c>
      <c r="E339" s="99" t="s">
        <v>351</v>
      </c>
      <c r="F339" s="100">
        <v>290.88</v>
      </c>
      <c r="G339" s="23"/>
      <c r="H339" s="23"/>
      <c r="I339" s="37" t="s">
        <v>40</v>
      </c>
      <c r="J339" s="17">
        <f t="shared" si="40"/>
        <v>1</v>
      </c>
      <c r="K339" s="18" t="s">
        <v>65</v>
      </c>
      <c r="L339" s="18" t="s">
        <v>7</v>
      </c>
      <c r="M339" s="44"/>
      <c r="N339" s="23"/>
      <c r="O339" s="23"/>
      <c r="P339" s="43"/>
      <c r="Q339" s="23"/>
      <c r="R339" s="23"/>
      <c r="S339" s="43"/>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90">
        <f t="shared" si="41"/>
        <v>581760</v>
      </c>
      <c r="BB339" s="64">
        <f t="shared" si="42"/>
        <v>581760</v>
      </c>
      <c r="BC339" s="65" t="str">
        <f t="shared" si="43"/>
        <v>INR  Five Lakh Eighty One Thousand Seven Hundred &amp; Sixty  Only</v>
      </c>
      <c r="BE339" s="100">
        <v>288</v>
      </c>
      <c r="BI339" s="165">
        <f t="shared" si="44"/>
        <v>290.88</v>
      </c>
    </row>
    <row r="340" spans="1:61" ht="70.5" customHeight="1">
      <c r="A340" s="34">
        <v>328</v>
      </c>
      <c r="B340" s="102" t="s">
        <v>370</v>
      </c>
      <c r="C340" s="103" t="s">
        <v>744</v>
      </c>
      <c r="D340" s="96">
        <v>320</v>
      </c>
      <c r="E340" s="99" t="s">
        <v>351</v>
      </c>
      <c r="F340" s="100">
        <v>334.31</v>
      </c>
      <c r="G340" s="23"/>
      <c r="H340" s="23"/>
      <c r="I340" s="37" t="s">
        <v>40</v>
      </c>
      <c r="J340" s="17">
        <f t="shared" si="40"/>
        <v>1</v>
      </c>
      <c r="K340" s="18" t="s">
        <v>65</v>
      </c>
      <c r="L340" s="18" t="s">
        <v>7</v>
      </c>
      <c r="M340" s="44"/>
      <c r="N340" s="23"/>
      <c r="O340" s="23"/>
      <c r="P340" s="43"/>
      <c r="Q340" s="23"/>
      <c r="R340" s="23"/>
      <c r="S340" s="43"/>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90">
        <f t="shared" si="41"/>
        <v>106979.2</v>
      </c>
      <c r="BB340" s="64">
        <f t="shared" si="42"/>
        <v>106979.2</v>
      </c>
      <c r="BC340" s="65" t="str">
        <f t="shared" si="43"/>
        <v>INR  One Lakh Six Thousand Nine Hundred &amp; Seventy Nine  and Paise Twenty Only</v>
      </c>
      <c r="BE340" s="100">
        <v>331</v>
      </c>
      <c r="BI340" s="165">
        <f t="shared" si="44"/>
        <v>334.31</v>
      </c>
    </row>
    <row r="341" spans="1:61" ht="74.25" customHeight="1">
      <c r="A341" s="34">
        <v>329</v>
      </c>
      <c r="B341" s="102" t="s">
        <v>717</v>
      </c>
      <c r="C341" s="103" t="s">
        <v>745</v>
      </c>
      <c r="D341" s="96">
        <v>230</v>
      </c>
      <c r="E341" s="99" t="s">
        <v>351</v>
      </c>
      <c r="F341" s="100">
        <v>458.54</v>
      </c>
      <c r="G341" s="23"/>
      <c r="H341" s="23"/>
      <c r="I341" s="37" t="s">
        <v>40</v>
      </c>
      <c r="J341" s="17">
        <f t="shared" si="40"/>
        <v>1</v>
      </c>
      <c r="K341" s="18" t="s">
        <v>65</v>
      </c>
      <c r="L341" s="18" t="s">
        <v>7</v>
      </c>
      <c r="M341" s="44"/>
      <c r="N341" s="23"/>
      <c r="O341" s="23"/>
      <c r="P341" s="43"/>
      <c r="Q341" s="23"/>
      <c r="R341" s="23"/>
      <c r="S341" s="43"/>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90">
        <f t="shared" si="41"/>
        <v>105464.20000000001</v>
      </c>
      <c r="BB341" s="64">
        <f t="shared" si="42"/>
        <v>105464.20000000001</v>
      </c>
      <c r="BC341" s="65" t="str">
        <f t="shared" si="43"/>
        <v>INR  One Lakh Five Thousand Four Hundred &amp; Sixty Four  and Paise Twenty Only</v>
      </c>
      <c r="BE341" s="100">
        <v>454</v>
      </c>
      <c r="BI341" s="165">
        <f t="shared" si="44"/>
        <v>458.54</v>
      </c>
    </row>
    <row r="342" spans="1:61" ht="74.25" customHeight="1">
      <c r="A342" s="34">
        <v>330</v>
      </c>
      <c r="B342" s="102" t="s">
        <v>718</v>
      </c>
      <c r="C342" s="103" t="s">
        <v>746</v>
      </c>
      <c r="D342" s="96">
        <v>460</v>
      </c>
      <c r="E342" s="99" t="s">
        <v>351</v>
      </c>
      <c r="F342" s="100">
        <v>559.54</v>
      </c>
      <c r="G342" s="23"/>
      <c r="H342" s="23"/>
      <c r="I342" s="37" t="s">
        <v>40</v>
      </c>
      <c r="J342" s="17">
        <f t="shared" si="40"/>
        <v>1</v>
      </c>
      <c r="K342" s="18" t="s">
        <v>65</v>
      </c>
      <c r="L342" s="18" t="s">
        <v>7</v>
      </c>
      <c r="M342" s="44"/>
      <c r="N342" s="23"/>
      <c r="O342" s="23"/>
      <c r="P342" s="43"/>
      <c r="Q342" s="23"/>
      <c r="R342" s="23"/>
      <c r="S342" s="43"/>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90">
        <f t="shared" si="41"/>
        <v>257388.4</v>
      </c>
      <c r="BB342" s="64">
        <f t="shared" si="42"/>
        <v>257388.4</v>
      </c>
      <c r="BC342" s="65" t="str">
        <f t="shared" si="43"/>
        <v>INR  Two Lakh Fifty Seven Thousand Three Hundred &amp; Eighty Eight  and Paise Forty Only</v>
      </c>
      <c r="BE342" s="100">
        <v>554</v>
      </c>
      <c r="BI342" s="165">
        <f t="shared" si="44"/>
        <v>559.54</v>
      </c>
    </row>
    <row r="343" spans="1:61" ht="85.5" customHeight="1">
      <c r="A343" s="34">
        <v>331</v>
      </c>
      <c r="B343" s="102" t="s">
        <v>363</v>
      </c>
      <c r="C343" s="103" t="s">
        <v>747</v>
      </c>
      <c r="D343" s="96">
        <v>338</v>
      </c>
      <c r="E343" s="99" t="s">
        <v>351</v>
      </c>
      <c r="F343" s="100">
        <v>169.68</v>
      </c>
      <c r="G343" s="23"/>
      <c r="H343" s="23"/>
      <c r="I343" s="37" t="s">
        <v>40</v>
      </c>
      <c r="J343" s="17">
        <f t="shared" si="40"/>
        <v>1</v>
      </c>
      <c r="K343" s="18" t="s">
        <v>65</v>
      </c>
      <c r="L343" s="18" t="s">
        <v>7</v>
      </c>
      <c r="M343" s="44"/>
      <c r="N343" s="23"/>
      <c r="O343" s="23"/>
      <c r="P343" s="43"/>
      <c r="Q343" s="23"/>
      <c r="R343" s="23"/>
      <c r="S343" s="43"/>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90">
        <f t="shared" si="41"/>
        <v>57351.840000000004</v>
      </c>
      <c r="BB343" s="64">
        <f t="shared" si="42"/>
        <v>57351.840000000004</v>
      </c>
      <c r="BC343" s="65" t="str">
        <f t="shared" si="43"/>
        <v>INR  Fifty Seven Thousand Three Hundred &amp; Fifty One  and Paise Eighty Four Only</v>
      </c>
      <c r="BE343" s="100">
        <v>168</v>
      </c>
      <c r="BI343" s="165">
        <f t="shared" si="44"/>
        <v>169.68</v>
      </c>
    </row>
    <row r="344" spans="1:61" ht="165.75" customHeight="1">
      <c r="A344" s="34">
        <v>332</v>
      </c>
      <c r="B344" s="102" t="s">
        <v>371</v>
      </c>
      <c r="C344" s="103" t="s">
        <v>748</v>
      </c>
      <c r="D344" s="96">
        <v>101</v>
      </c>
      <c r="E344" s="99" t="s">
        <v>353</v>
      </c>
      <c r="F344" s="100">
        <v>161.6</v>
      </c>
      <c r="G344" s="23"/>
      <c r="H344" s="23"/>
      <c r="I344" s="37" t="s">
        <v>40</v>
      </c>
      <c r="J344" s="17">
        <f t="shared" si="40"/>
        <v>1</v>
      </c>
      <c r="K344" s="18" t="s">
        <v>65</v>
      </c>
      <c r="L344" s="18" t="s">
        <v>7</v>
      </c>
      <c r="M344" s="44"/>
      <c r="N344" s="23"/>
      <c r="O344" s="23"/>
      <c r="P344" s="43"/>
      <c r="Q344" s="23"/>
      <c r="R344" s="23"/>
      <c r="S344" s="43"/>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90">
        <f t="shared" si="41"/>
        <v>16321.599999999999</v>
      </c>
      <c r="BB344" s="64">
        <f t="shared" si="42"/>
        <v>16321.599999999999</v>
      </c>
      <c r="BC344" s="65" t="str">
        <f t="shared" si="43"/>
        <v>INR  Sixteen Thousand Three Hundred &amp; Twenty One  and Paise Sixty Only</v>
      </c>
      <c r="BE344" s="100">
        <v>160</v>
      </c>
      <c r="BI344" s="165">
        <f t="shared" si="44"/>
        <v>161.6</v>
      </c>
    </row>
    <row r="345" spans="1:61" ht="87" customHeight="1">
      <c r="A345" s="34">
        <v>333</v>
      </c>
      <c r="B345" s="102" t="s">
        <v>720</v>
      </c>
      <c r="C345" s="103" t="s">
        <v>749</v>
      </c>
      <c r="D345" s="96">
        <v>1</v>
      </c>
      <c r="E345" s="99" t="s">
        <v>352</v>
      </c>
      <c r="F345" s="100">
        <v>1308.96</v>
      </c>
      <c r="G345" s="23"/>
      <c r="H345" s="23"/>
      <c r="I345" s="37" t="s">
        <v>40</v>
      </c>
      <c r="J345" s="17">
        <f t="shared" si="40"/>
        <v>1</v>
      </c>
      <c r="K345" s="18" t="s">
        <v>65</v>
      </c>
      <c r="L345" s="18" t="s">
        <v>7</v>
      </c>
      <c r="M345" s="44"/>
      <c r="N345" s="23"/>
      <c r="O345" s="23"/>
      <c r="P345" s="43"/>
      <c r="Q345" s="23"/>
      <c r="R345" s="23"/>
      <c r="S345" s="43"/>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90">
        <f t="shared" si="41"/>
        <v>1308.96</v>
      </c>
      <c r="BB345" s="64">
        <f t="shared" si="42"/>
        <v>1308.96</v>
      </c>
      <c r="BC345" s="65" t="str">
        <f t="shared" si="43"/>
        <v>INR  One Thousand Three Hundred &amp; Eight  and Paise Ninety Six Only</v>
      </c>
      <c r="BE345" s="100">
        <v>1296</v>
      </c>
      <c r="BI345" s="165">
        <f t="shared" si="44"/>
        <v>1308.96</v>
      </c>
    </row>
    <row r="346" spans="1:61" ht="86.25" customHeight="1">
      <c r="A346" s="34">
        <v>334</v>
      </c>
      <c r="B346" s="102" t="s">
        <v>721</v>
      </c>
      <c r="C346" s="103" t="s">
        <v>750</v>
      </c>
      <c r="D346" s="96">
        <v>2</v>
      </c>
      <c r="E346" s="99" t="s">
        <v>352</v>
      </c>
      <c r="F346" s="100">
        <v>2614.89</v>
      </c>
      <c r="G346" s="23"/>
      <c r="H346" s="23"/>
      <c r="I346" s="37" t="s">
        <v>40</v>
      </c>
      <c r="J346" s="17">
        <f t="shared" si="40"/>
        <v>1</v>
      </c>
      <c r="K346" s="18" t="s">
        <v>65</v>
      </c>
      <c r="L346" s="18" t="s">
        <v>7</v>
      </c>
      <c r="M346" s="44"/>
      <c r="N346" s="23"/>
      <c r="O346" s="23"/>
      <c r="P346" s="43"/>
      <c r="Q346" s="23"/>
      <c r="R346" s="23"/>
      <c r="S346" s="43"/>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90">
        <f t="shared" si="41"/>
        <v>5229.78</v>
      </c>
      <c r="BB346" s="64">
        <f t="shared" si="42"/>
        <v>5229.78</v>
      </c>
      <c r="BC346" s="65" t="str">
        <f t="shared" si="43"/>
        <v>INR  Five Thousand Two Hundred &amp; Twenty Nine  and Paise Seventy Eight Only</v>
      </c>
      <c r="BE346" s="100">
        <v>2589</v>
      </c>
      <c r="BI346" s="165">
        <f t="shared" si="44"/>
        <v>2614.89</v>
      </c>
    </row>
    <row r="347" spans="1:61" ht="57">
      <c r="A347" s="34">
        <v>335</v>
      </c>
      <c r="B347" s="102" t="s">
        <v>722</v>
      </c>
      <c r="C347" s="103" t="s">
        <v>751</v>
      </c>
      <c r="D347" s="96">
        <v>57</v>
      </c>
      <c r="E347" s="99" t="s">
        <v>352</v>
      </c>
      <c r="F347" s="100">
        <v>831.23</v>
      </c>
      <c r="G347" s="23"/>
      <c r="H347" s="23"/>
      <c r="I347" s="37" t="s">
        <v>40</v>
      </c>
      <c r="J347" s="17">
        <f t="shared" si="40"/>
        <v>1</v>
      </c>
      <c r="K347" s="18" t="s">
        <v>65</v>
      </c>
      <c r="L347" s="18" t="s">
        <v>7</v>
      </c>
      <c r="M347" s="44"/>
      <c r="N347" s="23"/>
      <c r="O347" s="23"/>
      <c r="P347" s="43"/>
      <c r="Q347" s="23"/>
      <c r="R347" s="23"/>
      <c r="S347" s="43"/>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90">
        <f t="shared" si="41"/>
        <v>47380.11</v>
      </c>
      <c r="BB347" s="64">
        <f t="shared" si="42"/>
        <v>47380.11</v>
      </c>
      <c r="BC347" s="65" t="str">
        <f t="shared" si="43"/>
        <v>INR  Forty Seven Thousand Three Hundred &amp; Eighty  and Paise Eleven Only</v>
      </c>
      <c r="BE347" s="100">
        <v>823</v>
      </c>
      <c r="BI347" s="165">
        <f t="shared" si="44"/>
        <v>831.23</v>
      </c>
    </row>
    <row r="348" spans="1:61" ht="54">
      <c r="A348" s="34">
        <v>336</v>
      </c>
      <c r="B348" s="102" t="s">
        <v>723</v>
      </c>
      <c r="C348" s="103" t="s">
        <v>752</v>
      </c>
      <c r="D348" s="96">
        <v>9</v>
      </c>
      <c r="E348" s="99" t="s">
        <v>352</v>
      </c>
      <c r="F348" s="100">
        <v>4790.43</v>
      </c>
      <c r="G348" s="23"/>
      <c r="H348" s="23"/>
      <c r="I348" s="37" t="s">
        <v>40</v>
      </c>
      <c r="J348" s="17">
        <f t="shared" si="40"/>
        <v>1</v>
      </c>
      <c r="K348" s="18" t="s">
        <v>65</v>
      </c>
      <c r="L348" s="18" t="s">
        <v>7</v>
      </c>
      <c r="M348" s="44"/>
      <c r="N348" s="23"/>
      <c r="O348" s="23"/>
      <c r="P348" s="43"/>
      <c r="Q348" s="23"/>
      <c r="R348" s="23"/>
      <c r="S348" s="43"/>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90">
        <f t="shared" si="41"/>
        <v>43113.87</v>
      </c>
      <c r="BB348" s="64">
        <f t="shared" si="42"/>
        <v>43113.87</v>
      </c>
      <c r="BC348" s="65" t="str">
        <f t="shared" si="43"/>
        <v>INR  Forty Three Thousand One Hundred &amp; Thirteen  and Paise Eighty Seven Only</v>
      </c>
      <c r="BE348" s="100">
        <v>4743</v>
      </c>
      <c r="BI348" s="165">
        <f t="shared" si="44"/>
        <v>4790.43</v>
      </c>
    </row>
    <row r="349" spans="1:61" ht="54">
      <c r="A349" s="34">
        <v>337</v>
      </c>
      <c r="B349" s="102" t="s">
        <v>724</v>
      </c>
      <c r="C349" s="103" t="s">
        <v>753</v>
      </c>
      <c r="D349" s="96">
        <v>256</v>
      </c>
      <c r="E349" s="99" t="s">
        <v>352</v>
      </c>
      <c r="F349" s="100">
        <v>9145.55</v>
      </c>
      <c r="G349" s="23"/>
      <c r="H349" s="23"/>
      <c r="I349" s="37" t="s">
        <v>40</v>
      </c>
      <c r="J349" s="17">
        <f t="shared" si="40"/>
        <v>1</v>
      </c>
      <c r="K349" s="18" t="s">
        <v>65</v>
      </c>
      <c r="L349" s="18" t="s">
        <v>7</v>
      </c>
      <c r="M349" s="44"/>
      <c r="N349" s="23"/>
      <c r="O349" s="23"/>
      <c r="P349" s="43"/>
      <c r="Q349" s="23"/>
      <c r="R349" s="23"/>
      <c r="S349" s="43"/>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90">
        <f t="shared" si="41"/>
        <v>2341260.8</v>
      </c>
      <c r="BB349" s="64">
        <f t="shared" si="42"/>
        <v>2341260.8</v>
      </c>
      <c r="BC349" s="65" t="str">
        <f t="shared" si="43"/>
        <v>INR  Twenty Three Lakh Forty One Thousand Two Hundred &amp; Sixty  and Paise Eighty Only</v>
      </c>
      <c r="BE349" s="100">
        <v>9055</v>
      </c>
      <c r="BI349" s="165">
        <f t="shared" si="44"/>
        <v>9145.55</v>
      </c>
    </row>
    <row r="350" spans="1:61" ht="71.25" customHeight="1">
      <c r="A350" s="34">
        <v>338</v>
      </c>
      <c r="B350" s="102" t="s">
        <v>725</v>
      </c>
      <c r="C350" s="103" t="s">
        <v>754</v>
      </c>
      <c r="D350" s="96">
        <v>8</v>
      </c>
      <c r="E350" s="99" t="s">
        <v>352</v>
      </c>
      <c r="F350" s="100">
        <v>13936.99</v>
      </c>
      <c r="G350" s="23"/>
      <c r="H350" s="23"/>
      <c r="I350" s="37" t="s">
        <v>40</v>
      </c>
      <c r="J350" s="17">
        <f t="shared" si="40"/>
        <v>1</v>
      </c>
      <c r="K350" s="18" t="s">
        <v>65</v>
      </c>
      <c r="L350" s="18" t="s">
        <v>7</v>
      </c>
      <c r="M350" s="44"/>
      <c r="N350" s="23"/>
      <c r="O350" s="23"/>
      <c r="P350" s="43"/>
      <c r="Q350" s="23"/>
      <c r="R350" s="23"/>
      <c r="S350" s="43"/>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90">
        <f t="shared" si="41"/>
        <v>111495.92</v>
      </c>
      <c r="BB350" s="64">
        <f t="shared" si="42"/>
        <v>111495.92</v>
      </c>
      <c r="BC350" s="65" t="str">
        <f t="shared" si="43"/>
        <v>INR  One Lakh Eleven Thousand Four Hundred &amp; Ninety Five  and Paise Ninety Two Only</v>
      </c>
      <c r="BE350" s="100">
        <v>13799</v>
      </c>
      <c r="BI350" s="165">
        <f t="shared" si="44"/>
        <v>13936.99</v>
      </c>
    </row>
    <row r="351" spans="1:61" ht="168.75" customHeight="1">
      <c r="A351" s="34">
        <v>339</v>
      </c>
      <c r="B351" s="174" t="s">
        <v>726</v>
      </c>
      <c r="C351" s="103" t="s">
        <v>755</v>
      </c>
      <c r="D351" s="108">
        <v>164</v>
      </c>
      <c r="E351" s="109" t="s">
        <v>354</v>
      </c>
      <c r="F351" s="100">
        <v>11135.25</v>
      </c>
      <c r="G351" s="23"/>
      <c r="H351" s="23"/>
      <c r="I351" s="37" t="s">
        <v>40</v>
      </c>
      <c r="J351" s="17">
        <f t="shared" si="40"/>
        <v>1</v>
      </c>
      <c r="K351" s="18" t="s">
        <v>65</v>
      </c>
      <c r="L351" s="18" t="s">
        <v>7</v>
      </c>
      <c r="M351" s="44"/>
      <c r="N351" s="23"/>
      <c r="O351" s="23"/>
      <c r="P351" s="43"/>
      <c r="Q351" s="23"/>
      <c r="R351" s="23"/>
      <c r="S351" s="43"/>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90">
        <f t="shared" si="41"/>
        <v>1826181</v>
      </c>
      <c r="BB351" s="64">
        <f t="shared" si="42"/>
        <v>1826181</v>
      </c>
      <c r="BC351" s="65" t="str">
        <f t="shared" si="43"/>
        <v>INR  Eighteen Lakh Twenty Six Thousand One Hundred &amp; Eighty One  Only</v>
      </c>
      <c r="BE351" s="100">
        <v>11025</v>
      </c>
      <c r="BI351" s="165">
        <f t="shared" si="44"/>
        <v>11135.25</v>
      </c>
    </row>
    <row r="352" spans="1:61" ht="168.75" customHeight="1">
      <c r="A352" s="34">
        <v>340</v>
      </c>
      <c r="B352" s="174" t="s">
        <v>727</v>
      </c>
      <c r="C352" s="103" t="s">
        <v>756</v>
      </c>
      <c r="D352" s="108">
        <v>42</v>
      </c>
      <c r="E352" s="109" t="s">
        <v>354</v>
      </c>
      <c r="F352" s="100">
        <v>11665.5</v>
      </c>
      <c r="G352" s="23"/>
      <c r="H352" s="23"/>
      <c r="I352" s="37" t="s">
        <v>40</v>
      </c>
      <c r="J352" s="17">
        <f t="shared" si="40"/>
        <v>1</v>
      </c>
      <c r="K352" s="18" t="s">
        <v>65</v>
      </c>
      <c r="L352" s="18" t="s">
        <v>7</v>
      </c>
      <c r="M352" s="44"/>
      <c r="N352" s="23"/>
      <c r="O352" s="23"/>
      <c r="P352" s="43"/>
      <c r="Q352" s="23"/>
      <c r="R352" s="23"/>
      <c r="S352" s="43"/>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90">
        <f t="shared" si="41"/>
        <v>489951</v>
      </c>
      <c r="BB352" s="64">
        <f t="shared" si="42"/>
        <v>489951</v>
      </c>
      <c r="BC352" s="65" t="str">
        <f t="shared" si="43"/>
        <v>INR  Four Lakh Eighty Nine Thousand Nine Hundred &amp; Fifty One  Only</v>
      </c>
      <c r="BE352" s="100">
        <v>11550</v>
      </c>
      <c r="BI352" s="165">
        <f t="shared" si="44"/>
        <v>11665.5</v>
      </c>
    </row>
    <row r="353" spans="1:61" ht="409.5" customHeight="1">
      <c r="A353" s="34">
        <v>341</v>
      </c>
      <c r="B353" s="142" t="s">
        <v>728</v>
      </c>
      <c r="C353" s="103" t="s">
        <v>757</v>
      </c>
      <c r="D353" s="143">
        <v>1</v>
      </c>
      <c r="E353" s="109" t="s">
        <v>352</v>
      </c>
      <c r="F353" s="100">
        <v>178103.4</v>
      </c>
      <c r="G353" s="23"/>
      <c r="H353" s="23"/>
      <c r="I353" s="37" t="s">
        <v>40</v>
      </c>
      <c r="J353" s="17">
        <f t="shared" si="40"/>
        <v>1</v>
      </c>
      <c r="K353" s="18" t="s">
        <v>65</v>
      </c>
      <c r="L353" s="18" t="s">
        <v>7</v>
      </c>
      <c r="M353" s="44"/>
      <c r="N353" s="23"/>
      <c r="O353" s="23"/>
      <c r="P353" s="43"/>
      <c r="Q353" s="23"/>
      <c r="R353" s="23"/>
      <c r="S353" s="43"/>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90">
        <f t="shared" si="41"/>
        <v>178103.4</v>
      </c>
      <c r="BB353" s="64">
        <f t="shared" si="42"/>
        <v>178103.4</v>
      </c>
      <c r="BC353" s="65" t="str">
        <f t="shared" si="43"/>
        <v>INR  One Lakh Seventy Eight Thousand One Hundred &amp; Three  and Paise Forty Only</v>
      </c>
      <c r="BE353" s="100">
        <v>176340</v>
      </c>
      <c r="BI353" s="165">
        <f t="shared" si="44"/>
        <v>178103.4</v>
      </c>
    </row>
    <row r="354" spans="1:61" ht="143.25" customHeight="1">
      <c r="A354" s="34">
        <v>342</v>
      </c>
      <c r="B354" s="102" t="s">
        <v>729</v>
      </c>
      <c r="C354" s="103" t="s">
        <v>758</v>
      </c>
      <c r="D354" s="144">
        <v>1</v>
      </c>
      <c r="E354" s="145" t="s">
        <v>352</v>
      </c>
      <c r="F354" s="100">
        <v>868896.9400000001</v>
      </c>
      <c r="G354" s="23"/>
      <c r="H354" s="23"/>
      <c r="I354" s="37" t="s">
        <v>40</v>
      </c>
      <c r="J354" s="17">
        <f t="shared" si="40"/>
        <v>1</v>
      </c>
      <c r="K354" s="18" t="s">
        <v>65</v>
      </c>
      <c r="L354" s="18" t="s">
        <v>7</v>
      </c>
      <c r="M354" s="44"/>
      <c r="N354" s="23"/>
      <c r="O354" s="23"/>
      <c r="P354" s="43"/>
      <c r="Q354" s="23"/>
      <c r="R354" s="23"/>
      <c r="S354" s="43"/>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90">
        <f t="shared" si="41"/>
        <v>868896.9400000001</v>
      </c>
      <c r="BB354" s="64">
        <f t="shared" si="42"/>
        <v>868896.9400000001</v>
      </c>
      <c r="BC354" s="65" t="str">
        <f t="shared" si="43"/>
        <v>INR  Eight Lakh Sixty Eight Thousand Eight Hundred &amp; Ninety Six  and Paise Ninety Four Only</v>
      </c>
      <c r="BE354" s="100">
        <v>860294</v>
      </c>
      <c r="BI354" s="165">
        <f t="shared" si="44"/>
        <v>868896.9400000001</v>
      </c>
    </row>
    <row r="355" spans="1:61" ht="409.5">
      <c r="A355" s="34">
        <v>343</v>
      </c>
      <c r="B355" s="102" t="s">
        <v>730</v>
      </c>
      <c r="C355" s="103" t="s">
        <v>759</v>
      </c>
      <c r="D355" s="146">
        <v>18</v>
      </c>
      <c r="E355" s="147" t="s">
        <v>351</v>
      </c>
      <c r="F355" s="100">
        <v>4040</v>
      </c>
      <c r="G355" s="23"/>
      <c r="H355" s="23"/>
      <c r="I355" s="37" t="s">
        <v>40</v>
      </c>
      <c r="J355" s="17">
        <f t="shared" si="40"/>
        <v>1</v>
      </c>
      <c r="K355" s="18" t="s">
        <v>65</v>
      </c>
      <c r="L355" s="18" t="s">
        <v>7</v>
      </c>
      <c r="M355" s="44"/>
      <c r="N355" s="23"/>
      <c r="O355" s="23"/>
      <c r="P355" s="43"/>
      <c r="Q355" s="23"/>
      <c r="R355" s="23"/>
      <c r="S355" s="43"/>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90">
        <f t="shared" si="41"/>
        <v>72720</v>
      </c>
      <c r="BB355" s="64">
        <f t="shared" si="42"/>
        <v>72720</v>
      </c>
      <c r="BC355" s="65" t="str">
        <f t="shared" si="43"/>
        <v>INR  Seventy Two Thousand Seven Hundred &amp; Twenty  Only</v>
      </c>
      <c r="BE355" s="100">
        <v>4000</v>
      </c>
      <c r="BI355" s="165">
        <f t="shared" si="44"/>
        <v>4040</v>
      </c>
    </row>
    <row r="356" spans="1:61" ht="409.5">
      <c r="A356" s="34">
        <v>344</v>
      </c>
      <c r="B356" s="102" t="s">
        <v>760</v>
      </c>
      <c r="C356" s="103" t="s">
        <v>763</v>
      </c>
      <c r="D356" s="146">
        <v>2</v>
      </c>
      <c r="E356" s="147" t="s">
        <v>352</v>
      </c>
      <c r="F356" s="100">
        <v>545861.57</v>
      </c>
      <c r="G356" s="23"/>
      <c r="H356" s="23"/>
      <c r="I356" s="37" t="s">
        <v>40</v>
      </c>
      <c r="J356" s="17">
        <f aca="true" t="shared" si="45" ref="J356:J362">IF(I356="Less(-)",-1,1)</f>
        <v>1</v>
      </c>
      <c r="K356" s="18" t="s">
        <v>65</v>
      </c>
      <c r="L356" s="18" t="s">
        <v>7</v>
      </c>
      <c r="M356" s="44"/>
      <c r="N356" s="23"/>
      <c r="O356" s="23"/>
      <c r="P356" s="43"/>
      <c r="Q356" s="23"/>
      <c r="R356" s="23"/>
      <c r="S356" s="43"/>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90">
        <f aca="true" t="shared" si="46" ref="BA356:BA362">total_amount_ba($B$2,$D$2,D356,F356,J356,K356,M356)</f>
        <v>1091723.14</v>
      </c>
      <c r="BB356" s="64">
        <f aca="true" t="shared" si="47" ref="BB356:BB362">BA356+SUM(N356:AZ356)</f>
        <v>1091723.14</v>
      </c>
      <c r="BC356" s="65" t="str">
        <f aca="true" t="shared" si="48" ref="BC356:BC362">SpellNumber(L356,BB356)</f>
        <v>INR  Ten Lakh Ninety One Thousand Seven Hundred &amp; Twenty Three  and Paise Fourteen Only</v>
      </c>
      <c r="BE356" s="100">
        <v>540457</v>
      </c>
      <c r="BI356" s="165">
        <f t="shared" si="44"/>
        <v>545861.57</v>
      </c>
    </row>
    <row r="357" spans="1:61" ht="54">
      <c r="A357" s="34">
        <v>345</v>
      </c>
      <c r="B357" s="102" t="s">
        <v>761</v>
      </c>
      <c r="C357" s="103" t="s">
        <v>764</v>
      </c>
      <c r="D357" s="146">
        <v>36</v>
      </c>
      <c r="E357" s="147" t="s">
        <v>351</v>
      </c>
      <c r="F357" s="100">
        <v>3030</v>
      </c>
      <c r="G357" s="23"/>
      <c r="H357" s="23"/>
      <c r="I357" s="37" t="s">
        <v>40</v>
      </c>
      <c r="J357" s="17">
        <f t="shared" si="45"/>
        <v>1</v>
      </c>
      <c r="K357" s="18" t="s">
        <v>65</v>
      </c>
      <c r="L357" s="18" t="s">
        <v>7</v>
      </c>
      <c r="M357" s="44"/>
      <c r="N357" s="23"/>
      <c r="O357" s="23"/>
      <c r="P357" s="43"/>
      <c r="Q357" s="23"/>
      <c r="R357" s="23"/>
      <c r="S357" s="43"/>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90">
        <f t="shared" si="46"/>
        <v>109080</v>
      </c>
      <c r="BB357" s="64">
        <f t="shared" si="47"/>
        <v>109080</v>
      </c>
      <c r="BC357" s="65" t="str">
        <f t="shared" si="48"/>
        <v>INR  One Lakh Nine Thousand  &amp;Eighty  Only</v>
      </c>
      <c r="BE357" s="100">
        <v>3000</v>
      </c>
      <c r="BI357" s="165">
        <f t="shared" si="44"/>
        <v>3030</v>
      </c>
    </row>
    <row r="358" spans="1:61" ht="54">
      <c r="A358" s="34">
        <v>346</v>
      </c>
      <c r="B358" s="102" t="s">
        <v>762</v>
      </c>
      <c r="C358" s="103" t="s">
        <v>765</v>
      </c>
      <c r="D358" s="146">
        <v>3</v>
      </c>
      <c r="E358" s="147" t="s">
        <v>356</v>
      </c>
      <c r="F358" s="100">
        <v>9090</v>
      </c>
      <c r="G358" s="23"/>
      <c r="H358" s="23"/>
      <c r="I358" s="37" t="s">
        <v>40</v>
      </c>
      <c r="J358" s="17">
        <f t="shared" si="45"/>
        <v>1</v>
      </c>
      <c r="K358" s="18" t="s">
        <v>65</v>
      </c>
      <c r="L358" s="18" t="s">
        <v>7</v>
      </c>
      <c r="M358" s="44"/>
      <c r="N358" s="23"/>
      <c r="O358" s="23"/>
      <c r="P358" s="43"/>
      <c r="Q358" s="23"/>
      <c r="R358" s="23"/>
      <c r="S358" s="43"/>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90">
        <f t="shared" si="46"/>
        <v>27270</v>
      </c>
      <c r="BB358" s="64">
        <f t="shared" si="47"/>
        <v>27270</v>
      </c>
      <c r="BC358" s="65" t="str">
        <f t="shared" si="48"/>
        <v>INR  Twenty Seven Thousand Two Hundred &amp; Seventy  Only</v>
      </c>
      <c r="BE358" s="100">
        <v>9000</v>
      </c>
      <c r="BI358" s="165">
        <f t="shared" si="44"/>
        <v>9090</v>
      </c>
    </row>
    <row r="359" spans="1:61" ht="114" customHeight="1">
      <c r="A359" s="34">
        <v>347</v>
      </c>
      <c r="B359" s="80" t="s">
        <v>766</v>
      </c>
      <c r="C359" s="103" t="s">
        <v>815</v>
      </c>
      <c r="D359" s="146">
        <v>40</v>
      </c>
      <c r="E359" s="146" t="s">
        <v>767</v>
      </c>
      <c r="F359" s="148">
        <v>19272.82</v>
      </c>
      <c r="G359" s="23"/>
      <c r="H359" s="23"/>
      <c r="I359" s="37" t="s">
        <v>40</v>
      </c>
      <c r="J359" s="17">
        <f t="shared" si="45"/>
        <v>1</v>
      </c>
      <c r="K359" s="18" t="s">
        <v>65</v>
      </c>
      <c r="L359" s="18" t="s">
        <v>7</v>
      </c>
      <c r="M359" s="44"/>
      <c r="N359" s="23"/>
      <c r="O359" s="23"/>
      <c r="P359" s="43"/>
      <c r="Q359" s="23"/>
      <c r="R359" s="23"/>
      <c r="S359" s="43"/>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90">
        <f t="shared" si="46"/>
        <v>770912.8</v>
      </c>
      <c r="BB359" s="64">
        <f t="shared" si="47"/>
        <v>770912.8</v>
      </c>
      <c r="BC359" s="65" t="str">
        <f t="shared" si="48"/>
        <v>INR  Seven Lakh Seventy Thousand Nine Hundred &amp; Twelve  and Paise Eighty Only</v>
      </c>
      <c r="BE359" s="148">
        <v>19082</v>
      </c>
      <c r="BI359" s="165">
        <f t="shared" si="44"/>
        <v>19272.82</v>
      </c>
    </row>
    <row r="360" spans="1:61" ht="71.25">
      <c r="A360" s="34">
        <v>348</v>
      </c>
      <c r="B360" s="80" t="s">
        <v>768</v>
      </c>
      <c r="C360" s="103" t="s">
        <v>816</v>
      </c>
      <c r="D360" s="146">
        <v>50</v>
      </c>
      <c r="E360" s="146" t="s">
        <v>767</v>
      </c>
      <c r="F360" s="148">
        <v>20649.45</v>
      </c>
      <c r="G360" s="23"/>
      <c r="H360" s="23"/>
      <c r="I360" s="37" t="s">
        <v>40</v>
      </c>
      <c r="J360" s="17">
        <f t="shared" si="45"/>
        <v>1</v>
      </c>
      <c r="K360" s="18" t="s">
        <v>65</v>
      </c>
      <c r="L360" s="18" t="s">
        <v>7</v>
      </c>
      <c r="M360" s="44"/>
      <c r="N360" s="23"/>
      <c r="O360" s="23"/>
      <c r="P360" s="43"/>
      <c r="Q360" s="23"/>
      <c r="R360" s="23"/>
      <c r="S360" s="43"/>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90">
        <f t="shared" si="46"/>
        <v>1032472.5</v>
      </c>
      <c r="BB360" s="64">
        <f t="shared" si="47"/>
        <v>1032472.5</v>
      </c>
      <c r="BC360" s="65" t="str">
        <f t="shared" si="48"/>
        <v>INR  Ten Lakh Thirty Two Thousand Four Hundred &amp; Seventy Two  and Paise Fifty Only</v>
      </c>
      <c r="BE360" s="148">
        <v>20445</v>
      </c>
      <c r="BI360" s="165">
        <f t="shared" si="44"/>
        <v>20649.45</v>
      </c>
    </row>
    <row r="361" spans="1:61" ht="57">
      <c r="A361" s="34">
        <v>349</v>
      </c>
      <c r="B361" s="80" t="s">
        <v>769</v>
      </c>
      <c r="C361" s="103" t="s">
        <v>817</v>
      </c>
      <c r="D361" s="151">
        <v>10</v>
      </c>
      <c r="E361" s="149" t="s">
        <v>767</v>
      </c>
      <c r="F361" s="100">
        <v>70668.69</v>
      </c>
      <c r="G361" s="23"/>
      <c r="H361" s="23"/>
      <c r="I361" s="37" t="s">
        <v>40</v>
      </c>
      <c r="J361" s="17">
        <f t="shared" si="45"/>
        <v>1</v>
      </c>
      <c r="K361" s="18" t="s">
        <v>65</v>
      </c>
      <c r="L361" s="18" t="s">
        <v>7</v>
      </c>
      <c r="M361" s="44"/>
      <c r="N361" s="23"/>
      <c r="O361" s="23"/>
      <c r="P361" s="43"/>
      <c r="Q361" s="23"/>
      <c r="R361" s="23"/>
      <c r="S361" s="43"/>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90">
        <f t="shared" si="46"/>
        <v>706686.9</v>
      </c>
      <c r="BB361" s="64">
        <f t="shared" si="47"/>
        <v>706686.9</v>
      </c>
      <c r="BC361" s="65" t="str">
        <f t="shared" si="48"/>
        <v>INR  Seven Lakh Six Thousand Six Hundred &amp; Eighty Six  and Paise Ninety Only</v>
      </c>
      <c r="BE361" s="100">
        <v>69969</v>
      </c>
      <c r="BI361" s="165">
        <f t="shared" si="44"/>
        <v>70668.69</v>
      </c>
    </row>
    <row r="362" spans="1:61" ht="41.25" customHeight="1">
      <c r="A362" s="34">
        <v>350</v>
      </c>
      <c r="B362" s="80" t="s">
        <v>770</v>
      </c>
      <c r="C362" s="103" t="s">
        <v>818</v>
      </c>
      <c r="D362" s="151">
        <v>100</v>
      </c>
      <c r="E362" s="149" t="s">
        <v>767</v>
      </c>
      <c r="F362" s="100">
        <v>3788.51</v>
      </c>
      <c r="G362" s="23"/>
      <c r="H362" s="23"/>
      <c r="I362" s="37" t="s">
        <v>40</v>
      </c>
      <c r="J362" s="17">
        <f t="shared" si="45"/>
        <v>1</v>
      </c>
      <c r="K362" s="18" t="s">
        <v>65</v>
      </c>
      <c r="L362" s="18" t="s">
        <v>7</v>
      </c>
      <c r="M362" s="44"/>
      <c r="N362" s="23"/>
      <c r="O362" s="23"/>
      <c r="P362" s="43"/>
      <c r="Q362" s="23"/>
      <c r="R362" s="23"/>
      <c r="S362" s="43"/>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90">
        <f t="shared" si="46"/>
        <v>378851</v>
      </c>
      <c r="BB362" s="64">
        <f t="shared" si="47"/>
        <v>378851</v>
      </c>
      <c r="BC362" s="65" t="str">
        <f t="shared" si="48"/>
        <v>INR  Three Lakh Seventy Eight Thousand Eight Hundred &amp; Fifty One  Only</v>
      </c>
      <c r="BE362" s="100">
        <v>3751</v>
      </c>
      <c r="BI362" s="165">
        <f t="shared" si="44"/>
        <v>3788.51</v>
      </c>
    </row>
    <row r="363" spans="1:61" ht="39" customHeight="1">
      <c r="A363" s="34">
        <v>351</v>
      </c>
      <c r="B363" s="80" t="s">
        <v>771</v>
      </c>
      <c r="C363" s="103" t="s">
        <v>819</v>
      </c>
      <c r="D363" s="151">
        <v>20</v>
      </c>
      <c r="E363" s="149" t="s">
        <v>767</v>
      </c>
      <c r="F363" s="100">
        <v>2818.91</v>
      </c>
      <c r="G363" s="23"/>
      <c r="H363" s="23"/>
      <c r="I363" s="37" t="s">
        <v>40</v>
      </c>
      <c r="J363" s="17">
        <f aca="true" t="shared" si="49" ref="J363:J370">IF(I363="Less(-)",-1,1)</f>
        <v>1</v>
      </c>
      <c r="K363" s="18" t="s">
        <v>65</v>
      </c>
      <c r="L363" s="18" t="s">
        <v>7</v>
      </c>
      <c r="M363" s="44"/>
      <c r="N363" s="23"/>
      <c r="O363" s="23"/>
      <c r="P363" s="43"/>
      <c r="Q363" s="23"/>
      <c r="R363" s="23"/>
      <c r="S363" s="43"/>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90">
        <f aca="true" t="shared" si="50" ref="BA363:BA370">total_amount_ba($B$2,$D$2,D363,F363,J363,K363,M363)</f>
        <v>56378.2</v>
      </c>
      <c r="BB363" s="64">
        <f aca="true" t="shared" si="51" ref="BB363:BB370">BA363+SUM(N363:AZ363)</f>
        <v>56378.2</v>
      </c>
      <c r="BC363" s="65" t="str">
        <f aca="true" t="shared" si="52" ref="BC363:BC370">SpellNumber(L363,BB363)</f>
        <v>INR  Fifty Six Thousand Three Hundred &amp; Seventy Eight  and Paise Twenty Only</v>
      </c>
      <c r="BE363" s="100">
        <v>2791</v>
      </c>
      <c r="BI363" s="165">
        <f t="shared" si="44"/>
        <v>2818.91</v>
      </c>
    </row>
    <row r="364" spans="1:61" ht="85.5" customHeight="1">
      <c r="A364" s="34">
        <v>352</v>
      </c>
      <c r="B364" s="80" t="s">
        <v>772</v>
      </c>
      <c r="C364" s="103" t="s">
        <v>820</v>
      </c>
      <c r="D364" s="151">
        <v>20</v>
      </c>
      <c r="E364" s="149" t="s">
        <v>767</v>
      </c>
      <c r="F364" s="100">
        <v>5377.24</v>
      </c>
      <c r="G364" s="23"/>
      <c r="H364" s="23"/>
      <c r="I364" s="37" t="s">
        <v>40</v>
      </c>
      <c r="J364" s="17">
        <f t="shared" si="49"/>
        <v>1</v>
      </c>
      <c r="K364" s="18" t="s">
        <v>65</v>
      </c>
      <c r="L364" s="18" t="s">
        <v>7</v>
      </c>
      <c r="M364" s="44"/>
      <c r="N364" s="23"/>
      <c r="O364" s="23"/>
      <c r="P364" s="43"/>
      <c r="Q364" s="23"/>
      <c r="R364" s="23"/>
      <c r="S364" s="43"/>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90">
        <f t="shared" si="50"/>
        <v>107544.79999999999</v>
      </c>
      <c r="BB364" s="64">
        <f t="shared" si="51"/>
        <v>107544.79999999999</v>
      </c>
      <c r="BC364" s="65" t="str">
        <f t="shared" si="52"/>
        <v>INR  One Lakh Seven Thousand Five Hundred &amp; Forty Four  and Paise Eighty Only</v>
      </c>
      <c r="BE364" s="100">
        <v>5324</v>
      </c>
      <c r="BI364" s="165">
        <f t="shared" si="44"/>
        <v>5377.24</v>
      </c>
    </row>
    <row r="365" spans="1:61" ht="54">
      <c r="A365" s="34">
        <v>353</v>
      </c>
      <c r="B365" s="80" t="s">
        <v>773</v>
      </c>
      <c r="C365" s="103" t="s">
        <v>821</v>
      </c>
      <c r="D365" s="151">
        <v>20</v>
      </c>
      <c r="E365" s="149" t="s">
        <v>767</v>
      </c>
      <c r="F365" s="100">
        <v>1503.89</v>
      </c>
      <c r="G365" s="23"/>
      <c r="H365" s="23"/>
      <c r="I365" s="37" t="s">
        <v>40</v>
      </c>
      <c r="J365" s="17">
        <f t="shared" si="49"/>
        <v>1</v>
      </c>
      <c r="K365" s="18" t="s">
        <v>65</v>
      </c>
      <c r="L365" s="18" t="s">
        <v>7</v>
      </c>
      <c r="M365" s="44"/>
      <c r="N365" s="23"/>
      <c r="O365" s="23"/>
      <c r="P365" s="43"/>
      <c r="Q365" s="23"/>
      <c r="R365" s="23"/>
      <c r="S365" s="43"/>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90">
        <f t="shared" si="50"/>
        <v>30077.800000000003</v>
      </c>
      <c r="BB365" s="64">
        <f t="shared" si="51"/>
        <v>30077.800000000003</v>
      </c>
      <c r="BC365" s="65" t="str">
        <f t="shared" si="52"/>
        <v>INR  Thirty Thousand  &amp;Seventy Seven  and Paise Eighty Only</v>
      </c>
      <c r="BE365" s="100">
        <v>1489</v>
      </c>
      <c r="BI365" s="165">
        <f t="shared" si="44"/>
        <v>1503.89</v>
      </c>
    </row>
    <row r="366" spans="1:61" ht="71.25">
      <c r="A366" s="34">
        <v>354</v>
      </c>
      <c r="B366" s="150" t="s">
        <v>774</v>
      </c>
      <c r="C366" s="103" t="s">
        <v>822</v>
      </c>
      <c r="D366" s="151">
        <v>20</v>
      </c>
      <c r="E366" s="149" t="s">
        <v>767</v>
      </c>
      <c r="F366" s="100">
        <v>5211.6</v>
      </c>
      <c r="G366" s="23"/>
      <c r="H366" s="23"/>
      <c r="I366" s="37" t="s">
        <v>40</v>
      </c>
      <c r="J366" s="17">
        <f t="shared" si="49"/>
        <v>1</v>
      </c>
      <c r="K366" s="18" t="s">
        <v>65</v>
      </c>
      <c r="L366" s="18" t="s">
        <v>7</v>
      </c>
      <c r="M366" s="44"/>
      <c r="N366" s="23"/>
      <c r="O366" s="23"/>
      <c r="P366" s="43"/>
      <c r="Q366" s="23"/>
      <c r="R366" s="23"/>
      <c r="S366" s="43"/>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90">
        <f t="shared" si="50"/>
        <v>104232</v>
      </c>
      <c r="BB366" s="64">
        <f t="shared" si="51"/>
        <v>104232</v>
      </c>
      <c r="BC366" s="65" t="str">
        <f t="shared" si="52"/>
        <v>INR  One Lakh Four Thousand Two Hundred &amp; Thirty Two  Only</v>
      </c>
      <c r="BE366" s="100">
        <v>5160</v>
      </c>
      <c r="BI366" s="165">
        <f t="shared" si="44"/>
        <v>5211.6</v>
      </c>
    </row>
    <row r="367" spans="1:61" ht="143.25" customHeight="1">
      <c r="A367" s="34">
        <v>355</v>
      </c>
      <c r="B367" s="80" t="s">
        <v>775</v>
      </c>
      <c r="C367" s="103" t="s">
        <v>823</v>
      </c>
      <c r="D367" s="151">
        <v>3</v>
      </c>
      <c r="E367" s="149" t="s">
        <v>767</v>
      </c>
      <c r="F367" s="100">
        <v>77548.81</v>
      </c>
      <c r="G367" s="23"/>
      <c r="H367" s="23"/>
      <c r="I367" s="37" t="s">
        <v>40</v>
      </c>
      <c r="J367" s="17">
        <f t="shared" si="49"/>
        <v>1</v>
      </c>
      <c r="K367" s="18" t="s">
        <v>65</v>
      </c>
      <c r="L367" s="18" t="s">
        <v>7</v>
      </c>
      <c r="M367" s="44"/>
      <c r="N367" s="23"/>
      <c r="O367" s="23"/>
      <c r="P367" s="43"/>
      <c r="Q367" s="23"/>
      <c r="R367" s="23"/>
      <c r="S367" s="43"/>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90">
        <f t="shared" si="50"/>
        <v>232646.43</v>
      </c>
      <c r="BB367" s="64">
        <f t="shared" si="51"/>
        <v>232646.43</v>
      </c>
      <c r="BC367" s="65" t="str">
        <f t="shared" si="52"/>
        <v>INR  Two Lakh Thirty Two Thousand Six Hundred &amp; Forty Six  and Paise Forty Three Only</v>
      </c>
      <c r="BE367" s="100">
        <v>76781</v>
      </c>
      <c r="BI367" s="165">
        <f t="shared" si="44"/>
        <v>77548.81</v>
      </c>
    </row>
    <row r="368" spans="1:61" ht="54">
      <c r="A368" s="34">
        <v>356</v>
      </c>
      <c r="B368" s="80" t="s">
        <v>776</v>
      </c>
      <c r="C368" s="103" t="s">
        <v>824</v>
      </c>
      <c r="D368" s="151">
        <v>25</v>
      </c>
      <c r="E368" s="149" t="s">
        <v>767</v>
      </c>
      <c r="F368" s="100">
        <v>16543.8</v>
      </c>
      <c r="G368" s="23"/>
      <c r="H368" s="23"/>
      <c r="I368" s="37" t="s">
        <v>40</v>
      </c>
      <c r="J368" s="17">
        <f t="shared" si="49"/>
        <v>1</v>
      </c>
      <c r="K368" s="18" t="s">
        <v>65</v>
      </c>
      <c r="L368" s="18" t="s">
        <v>7</v>
      </c>
      <c r="M368" s="44"/>
      <c r="N368" s="23"/>
      <c r="O368" s="23"/>
      <c r="P368" s="43"/>
      <c r="Q368" s="23"/>
      <c r="R368" s="23"/>
      <c r="S368" s="43"/>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90">
        <f t="shared" si="50"/>
        <v>413595</v>
      </c>
      <c r="BB368" s="64">
        <f t="shared" si="51"/>
        <v>413595</v>
      </c>
      <c r="BC368" s="65" t="str">
        <f t="shared" si="52"/>
        <v>INR  Four Lakh Thirteen Thousand Five Hundred &amp; Ninety Five  Only</v>
      </c>
      <c r="BE368" s="100">
        <v>16380</v>
      </c>
      <c r="BI368" s="165">
        <f t="shared" si="44"/>
        <v>16543.8</v>
      </c>
    </row>
    <row r="369" spans="1:61" ht="54">
      <c r="A369" s="34">
        <v>357</v>
      </c>
      <c r="B369" s="80" t="s">
        <v>777</v>
      </c>
      <c r="C369" s="103" t="s">
        <v>825</v>
      </c>
      <c r="D369" s="151">
        <v>8000</v>
      </c>
      <c r="E369" s="149" t="s">
        <v>778</v>
      </c>
      <c r="F369" s="100">
        <v>34.34</v>
      </c>
      <c r="G369" s="23"/>
      <c r="H369" s="23"/>
      <c r="I369" s="37" t="s">
        <v>40</v>
      </c>
      <c r="J369" s="17">
        <f t="shared" si="49"/>
        <v>1</v>
      </c>
      <c r="K369" s="18" t="s">
        <v>65</v>
      </c>
      <c r="L369" s="18" t="s">
        <v>7</v>
      </c>
      <c r="M369" s="44"/>
      <c r="N369" s="23"/>
      <c r="O369" s="23"/>
      <c r="P369" s="43"/>
      <c r="Q369" s="23"/>
      <c r="R369" s="23"/>
      <c r="S369" s="43"/>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90">
        <f t="shared" si="50"/>
        <v>274720</v>
      </c>
      <c r="BB369" s="64">
        <f t="shared" si="51"/>
        <v>274720</v>
      </c>
      <c r="BC369" s="65" t="str">
        <f t="shared" si="52"/>
        <v>INR  Two Lakh Seventy Four Thousand Seven Hundred &amp; Twenty  Only</v>
      </c>
      <c r="BE369" s="100">
        <v>34</v>
      </c>
      <c r="BI369" s="165">
        <f t="shared" si="44"/>
        <v>34.34</v>
      </c>
    </row>
    <row r="370" spans="1:61" ht="54">
      <c r="A370" s="34">
        <v>358</v>
      </c>
      <c r="B370" s="80" t="s">
        <v>779</v>
      </c>
      <c r="C370" s="103" t="s">
        <v>826</v>
      </c>
      <c r="D370" s="151">
        <v>50</v>
      </c>
      <c r="E370" s="149" t="s">
        <v>767</v>
      </c>
      <c r="F370" s="100">
        <v>1391.78</v>
      </c>
      <c r="G370" s="23"/>
      <c r="H370" s="23"/>
      <c r="I370" s="37" t="s">
        <v>40</v>
      </c>
      <c r="J370" s="17">
        <f t="shared" si="49"/>
        <v>1</v>
      </c>
      <c r="K370" s="18" t="s">
        <v>65</v>
      </c>
      <c r="L370" s="18" t="s">
        <v>7</v>
      </c>
      <c r="M370" s="44"/>
      <c r="N370" s="23"/>
      <c r="O370" s="23"/>
      <c r="P370" s="43"/>
      <c r="Q370" s="23"/>
      <c r="R370" s="23"/>
      <c r="S370" s="43"/>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90">
        <f t="shared" si="50"/>
        <v>69589</v>
      </c>
      <c r="BB370" s="64">
        <f t="shared" si="51"/>
        <v>69589</v>
      </c>
      <c r="BC370" s="65" t="str">
        <f t="shared" si="52"/>
        <v>INR  Sixty Nine Thousand Five Hundred &amp; Eighty Nine  Only</v>
      </c>
      <c r="BE370" s="100">
        <v>1378</v>
      </c>
      <c r="BI370" s="165">
        <f t="shared" si="44"/>
        <v>1391.78</v>
      </c>
    </row>
    <row r="371" spans="1:61" ht="54">
      <c r="A371" s="34">
        <v>359</v>
      </c>
      <c r="B371" s="80" t="s">
        <v>780</v>
      </c>
      <c r="C371" s="103" t="s">
        <v>827</v>
      </c>
      <c r="D371" s="151">
        <v>50</v>
      </c>
      <c r="E371" s="149" t="s">
        <v>767</v>
      </c>
      <c r="F371" s="100">
        <v>6341.79</v>
      </c>
      <c r="G371" s="23"/>
      <c r="H371" s="23"/>
      <c r="I371" s="37" t="s">
        <v>40</v>
      </c>
      <c r="J371" s="17">
        <f aca="true" t="shared" si="53" ref="J371:J386">IF(I371="Less(-)",-1,1)</f>
        <v>1</v>
      </c>
      <c r="K371" s="18" t="s">
        <v>65</v>
      </c>
      <c r="L371" s="18" t="s">
        <v>7</v>
      </c>
      <c r="M371" s="44"/>
      <c r="N371" s="23"/>
      <c r="O371" s="23"/>
      <c r="P371" s="43"/>
      <c r="Q371" s="23"/>
      <c r="R371" s="23"/>
      <c r="S371" s="43"/>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90">
        <f aca="true" t="shared" si="54" ref="BA371:BA386">total_amount_ba($B$2,$D$2,D371,F371,J371,K371,M371)</f>
        <v>317089.5</v>
      </c>
      <c r="BB371" s="64">
        <f aca="true" t="shared" si="55" ref="BB371:BB386">BA371+SUM(N371:AZ371)</f>
        <v>317089.5</v>
      </c>
      <c r="BC371" s="65" t="str">
        <f aca="true" t="shared" si="56" ref="BC371:BC386">SpellNumber(L371,BB371)</f>
        <v>INR  Three Lakh Seventeen Thousand  &amp;Eighty Nine  and Paise Fifty Only</v>
      </c>
      <c r="BE371" s="100">
        <v>6279</v>
      </c>
      <c r="BI371" s="165">
        <f t="shared" si="44"/>
        <v>6341.79</v>
      </c>
    </row>
    <row r="372" spans="1:61" ht="54">
      <c r="A372" s="34">
        <v>360</v>
      </c>
      <c r="B372" s="80" t="s">
        <v>781</v>
      </c>
      <c r="C372" s="103" t="s">
        <v>828</v>
      </c>
      <c r="D372" s="151">
        <v>50</v>
      </c>
      <c r="E372" s="149" t="s">
        <v>767</v>
      </c>
      <c r="F372" s="100">
        <v>7937.59</v>
      </c>
      <c r="G372" s="23"/>
      <c r="H372" s="23"/>
      <c r="I372" s="37" t="s">
        <v>40</v>
      </c>
      <c r="J372" s="17">
        <f t="shared" si="53"/>
        <v>1</v>
      </c>
      <c r="K372" s="18" t="s">
        <v>65</v>
      </c>
      <c r="L372" s="18" t="s">
        <v>7</v>
      </c>
      <c r="M372" s="44"/>
      <c r="N372" s="23"/>
      <c r="O372" s="23"/>
      <c r="P372" s="43"/>
      <c r="Q372" s="23"/>
      <c r="R372" s="23"/>
      <c r="S372" s="43"/>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90">
        <f t="shared" si="54"/>
        <v>396879.5</v>
      </c>
      <c r="BB372" s="64">
        <f t="shared" si="55"/>
        <v>396879.5</v>
      </c>
      <c r="BC372" s="65" t="str">
        <f t="shared" si="56"/>
        <v>INR  Three Lakh Ninety Six Thousand Eight Hundred &amp; Seventy Nine  and Paise Fifty Only</v>
      </c>
      <c r="BE372" s="100">
        <v>7859</v>
      </c>
      <c r="BI372" s="165">
        <f t="shared" si="44"/>
        <v>7937.59</v>
      </c>
    </row>
    <row r="373" spans="1:61" ht="54">
      <c r="A373" s="34">
        <v>361</v>
      </c>
      <c r="B373" s="102" t="s">
        <v>782</v>
      </c>
      <c r="C373" s="103" t="s">
        <v>829</v>
      </c>
      <c r="D373" s="151">
        <v>50</v>
      </c>
      <c r="E373" s="149" t="s">
        <v>767</v>
      </c>
      <c r="F373" s="100">
        <v>161.6</v>
      </c>
      <c r="G373" s="23"/>
      <c r="H373" s="23"/>
      <c r="I373" s="37" t="s">
        <v>40</v>
      </c>
      <c r="J373" s="17">
        <f t="shared" si="53"/>
        <v>1</v>
      </c>
      <c r="K373" s="18" t="s">
        <v>65</v>
      </c>
      <c r="L373" s="18" t="s">
        <v>7</v>
      </c>
      <c r="M373" s="44"/>
      <c r="N373" s="23"/>
      <c r="O373" s="23"/>
      <c r="P373" s="43"/>
      <c r="Q373" s="23"/>
      <c r="R373" s="23"/>
      <c r="S373" s="43"/>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90">
        <f t="shared" si="54"/>
        <v>8080</v>
      </c>
      <c r="BB373" s="64">
        <f t="shared" si="55"/>
        <v>8080</v>
      </c>
      <c r="BC373" s="65" t="str">
        <f t="shared" si="56"/>
        <v>INR  Eight Thousand  &amp;Eighty  Only</v>
      </c>
      <c r="BE373" s="100">
        <v>160</v>
      </c>
      <c r="BI373" s="165">
        <f t="shared" si="44"/>
        <v>161.6</v>
      </c>
    </row>
    <row r="374" spans="1:61" ht="29.25" customHeight="1">
      <c r="A374" s="34">
        <v>362</v>
      </c>
      <c r="B374" s="102" t="s">
        <v>783</v>
      </c>
      <c r="C374" s="103" t="s">
        <v>830</v>
      </c>
      <c r="D374" s="151">
        <v>5000</v>
      </c>
      <c r="E374" s="149" t="s">
        <v>778</v>
      </c>
      <c r="F374" s="100">
        <v>20.2</v>
      </c>
      <c r="G374" s="23"/>
      <c r="H374" s="23"/>
      <c r="I374" s="37" t="s">
        <v>40</v>
      </c>
      <c r="J374" s="17">
        <f t="shared" si="53"/>
        <v>1</v>
      </c>
      <c r="K374" s="18" t="s">
        <v>65</v>
      </c>
      <c r="L374" s="18" t="s">
        <v>7</v>
      </c>
      <c r="M374" s="44"/>
      <c r="N374" s="23"/>
      <c r="O374" s="23"/>
      <c r="P374" s="43"/>
      <c r="Q374" s="23"/>
      <c r="R374" s="23"/>
      <c r="S374" s="43"/>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90">
        <f t="shared" si="54"/>
        <v>101000</v>
      </c>
      <c r="BB374" s="64">
        <f t="shared" si="55"/>
        <v>101000</v>
      </c>
      <c r="BC374" s="65" t="str">
        <f t="shared" si="56"/>
        <v>INR  One Lakh One Thousand    Only</v>
      </c>
      <c r="BE374" s="100">
        <v>20</v>
      </c>
      <c r="BI374" s="165">
        <f t="shared" si="44"/>
        <v>20.2</v>
      </c>
    </row>
    <row r="375" spans="1:61" ht="34.5" customHeight="1">
      <c r="A375" s="34">
        <v>363</v>
      </c>
      <c r="B375" s="102" t="s">
        <v>784</v>
      </c>
      <c r="C375" s="103" t="s">
        <v>831</v>
      </c>
      <c r="D375" s="151">
        <v>50</v>
      </c>
      <c r="E375" s="149" t="s">
        <v>767</v>
      </c>
      <c r="F375" s="100">
        <v>275.73</v>
      </c>
      <c r="G375" s="23"/>
      <c r="H375" s="23"/>
      <c r="I375" s="37" t="s">
        <v>40</v>
      </c>
      <c r="J375" s="17">
        <f t="shared" si="53"/>
        <v>1</v>
      </c>
      <c r="K375" s="18" t="s">
        <v>65</v>
      </c>
      <c r="L375" s="18" t="s">
        <v>7</v>
      </c>
      <c r="M375" s="44"/>
      <c r="N375" s="23"/>
      <c r="O375" s="23"/>
      <c r="P375" s="43"/>
      <c r="Q375" s="23"/>
      <c r="R375" s="23"/>
      <c r="S375" s="43"/>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90">
        <f t="shared" si="54"/>
        <v>13786.5</v>
      </c>
      <c r="BB375" s="64">
        <f t="shared" si="55"/>
        <v>13786.5</v>
      </c>
      <c r="BC375" s="65" t="str">
        <f t="shared" si="56"/>
        <v>INR  Thirteen Thousand Seven Hundred &amp; Eighty Six  and Paise Fifty Only</v>
      </c>
      <c r="BE375" s="100">
        <v>273</v>
      </c>
      <c r="BI375" s="165">
        <f t="shared" si="44"/>
        <v>275.73</v>
      </c>
    </row>
    <row r="376" spans="1:61" ht="48" customHeight="1">
      <c r="A376" s="34">
        <v>364</v>
      </c>
      <c r="B376" s="102" t="s">
        <v>785</v>
      </c>
      <c r="C376" s="103" t="s">
        <v>832</v>
      </c>
      <c r="D376" s="151">
        <v>5</v>
      </c>
      <c r="E376" s="149" t="s">
        <v>786</v>
      </c>
      <c r="F376" s="100">
        <v>965.5600000000001</v>
      </c>
      <c r="G376" s="23"/>
      <c r="H376" s="23"/>
      <c r="I376" s="37" t="s">
        <v>40</v>
      </c>
      <c r="J376" s="17">
        <f t="shared" si="53"/>
        <v>1</v>
      </c>
      <c r="K376" s="18" t="s">
        <v>65</v>
      </c>
      <c r="L376" s="18" t="s">
        <v>7</v>
      </c>
      <c r="M376" s="44"/>
      <c r="N376" s="23"/>
      <c r="O376" s="23"/>
      <c r="P376" s="43"/>
      <c r="Q376" s="23"/>
      <c r="R376" s="23"/>
      <c r="S376" s="43"/>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90">
        <f t="shared" si="54"/>
        <v>4827.8</v>
      </c>
      <c r="BB376" s="64">
        <f t="shared" si="55"/>
        <v>4827.8</v>
      </c>
      <c r="BC376" s="65" t="str">
        <f t="shared" si="56"/>
        <v>INR  Four Thousand Eight Hundred &amp; Twenty Seven  and Paise Eighty Only</v>
      </c>
      <c r="BE376" s="100">
        <v>956</v>
      </c>
      <c r="BI376" s="165">
        <f t="shared" si="44"/>
        <v>965.5600000000001</v>
      </c>
    </row>
    <row r="377" spans="1:61" ht="43.5" customHeight="1">
      <c r="A377" s="34">
        <v>365</v>
      </c>
      <c r="B377" s="80" t="s">
        <v>787</v>
      </c>
      <c r="C377" s="103" t="s">
        <v>833</v>
      </c>
      <c r="D377" s="151">
        <v>5000</v>
      </c>
      <c r="E377" s="149" t="s">
        <v>778</v>
      </c>
      <c r="F377" s="100">
        <v>96.96000000000001</v>
      </c>
      <c r="G377" s="23"/>
      <c r="H377" s="23"/>
      <c r="I377" s="37" t="s">
        <v>40</v>
      </c>
      <c r="J377" s="17">
        <f t="shared" si="53"/>
        <v>1</v>
      </c>
      <c r="K377" s="18" t="s">
        <v>65</v>
      </c>
      <c r="L377" s="18" t="s">
        <v>7</v>
      </c>
      <c r="M377" s="44"/>
      <c r="N377" s="23"/>
      <c r="O377" s="23"/>
      <c r="P377" s="43"/>
      <c r="Q377" s="23"/>
      <c r="R377" s="23"/>
      <c r="S377" s="43"/>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90">
        <f t="shared" si="54"/>
        <v>484800.00000000006</v>
      </c>
      <c r="BB377" s="64">
        <f t="shared" si="55"/>
        <v>484800.00000000006</v>
      </c>
      <c r="BC377" s="65" t="str">
        <f t="shared" si="56"/>
        <v>INR  Four Lakh Eighty Four Thousand Eight Hundred    Only</v>
      </c>
      <c r="BE377" s="100">
        <v>96</v>
      </c>
      <c r="BI377" s="165">
        <f t="shared" si="44"/>
        <v>96.96000000000001</v>
      </c>
    </row>
    <row r="378" spans="1:61" ht="43.5" customHeight="1">
      <c r="A378" s="34">
        <v>366</v>
      </c>
      <c r="B378" s="80" t="s">
        <v>788</v>
      </c>
      <c r="C378" s="103" t="s">
        <v>834</v>
      </c>
      <c r="D378" s="151">
        <v>5000</v>
      </c>
      <c r="E378" s="149" t="s">
        <v>778</v>
      </c>
      <c r="F378" s="100">
        <v>61.61</v>
      </c>
      <c r="G378" s="23"/>
      <c r="H378" s="23"/>
      <c r="I378" s="37" t="s">
        <v>40</v>
      </c>
      <c r="J378" s="17">
        <f t="shared" si="53"/>
        <v>1</v>
      </c>
      <c r="K378" s="18" t="s">
        <v>65</v>
      </c>
      <c r="L378" s="18" t="s">
        <v>7</v>
      </c>
      <c r="M378" s="44"/>
      <c r="N378" s="23"/>
      <c r="O378" s="23"/>
      <c r="P378" s="43"/>
      <c r="Q378" s="23"/>
      <c r="R378" s="23"/>
      <c r="S378" s="43"/>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90">
        <f t="shared" si="54"/>
        <v>308050</v>
      </c>
      <c r="BB378" s="64">
        <f t="shared" si="55"/>
        <v>308050</v>
      </c>
      <c r="BC378" s="65" t="str">
        <f t="shared" si="56"/>
        <v>INR  Three Lakh Eight Thousand  &amp;Fifty  Only</v>
      </c>
      <c r="BE378" s="100">
        <v>61</v>
      </c>
      <c r="BI378" s="165">
        <f t="shared" si="44"/>
        <v>61.61</v>
      </c>
    </row>
    <row r="379" spans="1:61" ht="46.5" customHeight="1">
      <c r="A379" s="34">
        <v>367</v>
      </c>
      <c r="B379" s="102" t="s">
        <v>789</v>
      </c>
      <c r="C379" s="103" t="s">
        <v>835</v>
      </c>
      <c r="D379" s="151">
        <v>5000</v>
      </c>
      <c r="E379" s="149" t="s">
        <v>778</v>
      </c>
      <c r="F379" s="100">
        <v>192.91</v>
      </c>
      <c r="G379" s="23"/>
      <c r="H379" s="23"/>
      <c r="I379" s="37" t="s">
        <v>40</v>
      </c>
      <c r="J379" s="17">
        <f t="shared" si="53"/>
        <v>1</v>
      </c>
      <c r="K379" s="18" t="s">
        <v>65</v>
      </c>
      <c r="L379" s="18" t="s">
        <v>7</v>
      </c>
      <c r="M379" s="44"/>
      <c r="N379" s="23"/>
      <c r="O379" s="23"/>
      <c r="P379" s="43"/>
      <c r="Q379" s="23"/>
      <c r="R379" s="23"/>
      <c r="S379" s="43"/>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90">
        <f t="shared" si="54"/>
        <v>964550</v>
      </c>
      <c r="BB379" s="64">
        <f t="shared" si="55"/>
        <v>964550</v>
      </c>
      <c r="BC379" s="65" t="str">
        <f t="shared" si="56"/>
        <v>INR  Nine Lakh Sixty Four Thousand Five Hundred &amp; Fifty  Only</v>
      </c>
      <c r="BE379" s="100">
        <v>191</v>
      </c>
      <c r="BI379" s="165">
        <f t="shared" si="44"/>
        <v>192.91</v>
      </c>
    </row>
    <row r="380" spans="1:61" ht="54">
      <c r="A380" s="34">
        <v>368</v>
      </c>
      <c r="B380" s="102" t="s">
        <v>790</v>
      </c>
      <c r="C380" s="103" t="s">
        <v>836</v>
      </c>
      <c r="D380" s="151">
        <v>5000</v>
      </c>
      <c r="E380" s="149" t="s">
        <v>778</v>
      </c>
      <c r="F380" s="100">
        <v>25.25</v>
      </c>
      <c r="G380" s="23"/>
      <c r="H380" s="23"/>
      <c r="I380" s="37" t="s">
        <v>40</v>
      </c>
      <c r="J380" s="17">
        <f t="shared" si="53"/>
        <v>1</v>
      </c>
      <c r="K380" s="18" t="s">
        <v>65</v>
      </c>
      <c r="L380" s="18" t="s">
        <v>7</v>
      </c>
      <c r="M380" s="44"/>
      <c r="N380" s="23"/>
      <c r="O380" s="23"/>
      <c r="P380" s="43"/>
      <c r="Q380" s="23"/>
      <c r="R380" s="23"/>
      <c r="S380" s="43"/>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90">
        <f t="shared" si="54"/>
        <v>126250</v>
      </c>
      <c r="BB380" s="64">
        <f t="shared" si="55"/>
        <v>126250</v>
      </c>
      <c r="BC380" s="65" t="str">
        <f t="shared" si="56"/>
        <v>INR  One Lakh Twenty Six Thousand Two Hundred &amp; Fifty  Only</v>
      </c>
      <c r="BE380" s="100">
        <v>25</v>
      </c>
      <c r="BI380" s="165">
        <f t="shared" si="44"/>
        <v>25.25</v>
      </c>
    </row>
    <row r="381" spans="1:61" ht="29.25" customHeight="1">
      <c r="A381" s="34">
        <v>369</v>
      </c>
      <c r="B381" s="102" t="s">
        <v>791</v>
      </c>
      <c r="C381" s="103" t="s">
        <v>837</v>
      </c>
      <c r="D381" s="151">
        <v>5000</v>
      </c>
      <c r="E381" s="149" t="s">
        <v>778</v>
      </c>
      <c r="F381" s="100">
        <v>61.61</v>
      </c>
      <c r="G381" s="23"/>
      <c r="H381" s="23"/>
      <c r="I381" s="37" t="s">
        <v>40</v>
      </c>
      <c r="J381" s="17">
        <f t="shared" si="53"/>
        <v>1</v>
      </c>
      <c r="K381" s="18" t="s">
        <v>65</v>
      </c>
      <c r="L381" s="18" t="s">
        <v>7</v>
      </c>
      <c r="M381" s="44"/>
      <c r="N381" s="23"/>
      <c r="O381" s="23"/>
      <c r="P381" s="43"/>
      <c r="Q381" s="23"/>
      <c r="R381" s="23"/>
      <c r="S381" s="43"/>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90">
        <f t="shared" si="54"/>
        <v>308050</v>
      </c>
      <c r="BB381" s="64">
        <f t="shared" si="55"/>
        <v>308050</v>
      </c>
      <c r="BC381" s="65" t="str">
        <f t="shared" si="56"/>
        <v>INR  Three Lakh Eight Thousand  &amp;Fifty  Only</v>
      </c>
      <c r="BE381" s="100">
        <v>61</v>
      </c>
      <c r="BI381" s="165">
        <f t="shared" si="44"/>
        <v>61.61</v>
      </c>
    </row>
    <row r="382" spans="1:61" ht="185.25" customHeight="1">
      <c r="A382" s="34">
        <v>370</v>
      </c>
      <c r="B382" s="80" t="s">
        <v>792</v>
      </c>
      <c r="C382" s="103" t="s">
        <v>838</v>
      </c>
      <c r="D382" s="151">
        <v>2</v>
      </c>
      <c r="E382" s="149" t="s">
        <v>767</v>
      </c>
      <c r="F382" s="100">
        <v>619378.46</v>
      </c>
      <c r="G382" s="23"/>
      <c r="H382" s="23"/>
      <c r="I382" s="37" t="s">
        <v>40</v>
      </c>
      <c r="J382" s="17">
        <f t="shared" si="53"/>
        <v>1</v>
      </c>
      <c r="K382" s="18" t="s">
        <v>65</v>
      </c>
      <c r="L382" s="18" t="s">
        <v>7</v>
      </c>
      <c r="M382" s="44"/>
      <c r="N382" s="23"/>
      <c r="O382" s="23"/>
      <c r="P382" s="43"/>
      <c r="Q382" s="23"/>
      <c r="R382" s="23"/>
      <c r="S382" s="43"/>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90">
        <f t="shared" si="54"/>
        <v>1238756.92</v>
      </c>
      <c r="BB382" s="64">
        <f t="shared" si="55"/>
        <v>1238756.92</v>
      </c>
      <c r="BC382" s="65" t="str">
        <f t="shared" si="56"/>
        <v>INR  Twelve Lakh Thirty Eight Thousand Seven Hundred &amp; Fifty Six  and Paise Ninety Two Only</v>
      </c>
      <c r="BE382" s="100">
        <v>613246</v>
      </c>
      <c r="BI382" s="165">
        <f t="shared" si="44"/>
        <v>619378.46</v>
      </c>
    </row>
    <row r="383" spans="1:61" ht="54">
      <c r="A383" s="34">
        <v>371</v>
      </c>
      <c r="B383" s="102" t="s">
        <v>793</v>
      </c>
      <c r="C383" s="103" t="s">
        <v>839</v>
      </c>
      <c r="D383" s="151">
        <v>3</v>
      </c>
      <c r="E383" s="149" t="s">
        <v>767</v>
      </c>
      <c r="F383" s="100">
        <v>262600</v>
      </c>
      <c r="G383" s="23"/>
      <c r="H383" s="23"/>
      <c r="I383" s="37" t="s">
        <v>40</v>
      </c>
      <c r="J383" s="17">
        <f t="shared" si="53"/>
        <v>1</v>
      </c>
      <c r="K383" s="18" t="s">
        <v>65</v>
      </c>
      <c r="L383" s="18" t="s">
        <v>7</v>
      </c>
      <c r="M383" s="44"/>
      <c r="N383" s="23"/>
      <c r="O383" s="23"/>
      <c r="P383" s="43"/>
      <c r="Q383" s="23"/>
      <c r="R383" s="23"/>
      <c r="S383" s="43"/>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90">
        <f t="shared" si="54"/>
        <v>787800</v>
      </c>
      <c r="BB383" s="64">
        <f t="shared" si="55"/>
        <v>787800</v>
      </c>
      <c r="BC383" s="65" t="str">
        <f t="shared" si="56"/>
        <v>INR  Seven Lakh Eighty Seven Thousand Eight Hundred    Only</v>
      </c>
      <c r="BE383" s="100">
        <v>260000</v>
      </c>
      <c r="BI383" s="165">
        <f t="shared" si="44"/>
        <v>262600</v>
      </c>
    </row>
    <row r="384" spans="1:61" ht="34.5" customHeight="1">
      <c r="A384" s="34">
        <v>372</v>
      </c>
      <c r="B384" s="102" t="s">
        <v>794</v>
      </c>
      <c r="C384" s="103" t="s">
        <v>840</v>
      </c>
      <c r="D384" s="151">
        <v>20</v>
      </c>
      <c r="E384" s="149" t="s">
        <v>767</v>
      </c>
      <c r="F384" s="100">
        <v>15150</v>
      </c>
      <c r="G384" s="23"/>
      <c r="H384" s="23"/>
      <c r="I384" s="37" t="s">
        <v>40</v>
      </c>
      <c r="J384" s="17">
        <f t="shared" si="53"/>
        <v>1</v>
      </c>
      <c r="K384" s="18" t="s">
        <v>65</v>
      </c>
      <c r="L384" s="18" t="s">
        <v>7</v>
      </c>
      <c r="M384" s="44"/>
      <c r="N384" s="23"/>
      <c r="O384" s="23"/>
      <c r="P384" s="43"/>
      <c r="Q384" s="23"/>
      <c r="R384" s="23"/>
      <c r="S384" s="43"/>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90">
        <f t="shared" si="54"/>
        <v>303000</v>
      </c>
      <c r="BB384" s="64">
        <f t="shared" si="55"/>
        <v>303000</v>
      </c>
      <c r="BC384" s="65" t="str">
        <f t="shared" si="56"/>
        <v>INR  Three Lakh Three Thousand    Only</v>
      </c>
      <c r="BE384" s="100">
        <v>15000</v>
      </c>
      <c r="BI384" s="165">
        <f t="shared" si="44"/>
        <v>15150</v>
      </c>
    </row>
    <row r="385" spans="1:61" ht="28.5" customHeight="1">
      <c r="A385" s="34">
        <v>373</v>
      </c>
      <c r="B385" s="102" t="s">
        <v>795</v>
      </c>
      <c r="C385" s="103" t="s">
        <v>841</v>
      </c>
      <c r="D385" s="151">
        <v>20</v>
      </c>
      <c r="E385" s="149" t="s">
        <v>767</v>
      </c>
      <c r="F385" s="100">
        <v>15150</v>
      </c>
      <c r="G385" s="23"/>
      <c r="H385" s="23"/>
      <c r="I385" s="37" t="s">
        <v>40</v>
      </c>
      <c r="J385" s="17">
        <f t="shared" si="53"/>
        <v>1</v>
      </c>
      <c r="K385" s="18" t="s">
        <v>65</v>
      </c>
      <c r="L385" s="18" t="s">
        <v>7</v>
      </c>
      <c r="M385" s="44"/>
      <c r="N385" s="23"/>
      <c r="O385" s="23"/>
      <c r="P385" s="43"/>
      <c r="Q385" s="23"/>
      <c r="R385" s="23"/>
      <c r="S385" s="43"/>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90">
        <f t="shared" si="54"/>
        <v>303000</v>
      </c>
      <c r="BB385" s="64">
        <f t="shared" si="55"/>
        <v>303000</v>
      </c>
      <c r="BC385" s="65" t="str">
        <f t="shared" si="56"/>
        <v>INR  Three Lakh Three Thousand    Only</v>
      </c>
      <c r="BE385" s="100">
        <v>15000</v>
      </c>
      <c r="BI385" s="165">
        <f t="shared" si="44"/>
        <v>15150</v>
      </c>
    </row>
    <row r="386" spans="1:61" ht="39" customHeight="1">
      <c r="A386" s="34">
        <v>374</v>
      </c>
      <c r="B386" s="102" t="s">
        <v>796</v>
      </c>
      <c r="C386" s="103" t="s">
        <v>842</v>
      </c>
      <c r="D386" s="151">
        <v>5</v>
      </c>
      <c r="E386" s="149" t="s">
        <v>767</v>
      </c>
      <c r="F386" s="100">
        <v>17170</v>
      </c>
      <c r="G386" s="23"/>
      <c r="H386" s="23"/>
      <c r="I386" s="37" t="s">
        <v>40</v>
      </c>
      <c r="J386" s="17">
        <f t="shared" si="53"/>
        <v>1</v>
      </c>
      <c r="K386" s="18" t="s">
        <v>65</v>
      </c>
      <c r="L386" s="18" t="s">
        <v>7</v>
      </c>
      <c r="M386" s="44"/>
      <c r="N386" s="23"/>
      <c r="O386" s="23"/>
      <c r="P386" s="43"/>
      <c r="Q386" s="23"/>
      <c r="R386" s="23"/>
      <c r="S386" s="43"/>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90">
        <f t="shared" si="54"/>
        <v>85850</v>
      </c>
      <c r="BB386" s="64">
        <f t="shared" si="55"/>
        <v>85850</v>
      </c>
      <c r="BC386" s="65" t="str">
        <f t="shared" si="56"/>
        <v>INR  Eighty Five Thousand Eight Hundred &amp; Fifty  Only</v>
      </c>
      <c r="BE386" s="100">
        <v>17000</v>
      </c>
      <c r="BI386" s="165">
        <f t="shared" si="44"/>
        <v>17170</v>
      </c>
    </row>
    <row r="387" spans="1:61" ht="42.75" customHeight="1">
      <c r="A387" s="34">
        <v>375</v>
      </c>
      <c r="B387" s="102" t="s">
        <v>797</v>
      </c>
      <c r="C387" s="103" t="s">
        <v>843</v>
      </c>
      <c r="D387" s="151">
        <v>5</v>
      </c>
      <c r="E387" s="149" t="s">
        <v>767</v>
      </c>
      <c r="F387" s="100">
        <v>25250</v>
      </c>
      <c r="G387" s="23"/>
      <c r="H387" s="23"/>
      <c r="I387" s="37" t="s">
        <v>40</v>
      </c>
      <c r="J387" s="17">
        <f aca="true" t="shared" si="57" ref="J387:J418">IF(I387="Less(-)",-1,1)</f>
        <v>1</v>
      </c>
      <c r="K387" s="18" t="s">
        <v>65</v>
      </c>
      <c r="L387" s="18" t="s">
        <v>7</v>
      </c>
      <c r="M387" s="44"/>
      <c r="N387" s="23"/>
      <c r="O387" s="23"/>
      <c r="P387" s="43"/>
      <c r="Q387" s="23"/>
      <c r="R387" s="23"/>
      <c r="S387" s="43"/>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90">
        <f aca="true" t="shared" si="58" ref="BA387:BA418">total_amount_ba($B$2,$D$2,D387,F387,J387,K387,M387)</f>
        <v>126250</v>
      </c>
      <c r="BB387" s="64">
        <f aca="true" t="shared" si="59" ref="BB387:BB418">BA387+SUM(N387:AZ387)</f>
        <v>126250</v>
      </c>
      <c r="BC387" s="65" t="str">
        <f aca="true" t="shared" si="60" ref="BC387:BC418">SpellNumber(L387,BB387)</f>
        <v>INR  One Lakh Twenty Six Thousand Two Hundred &amp; Fifty  Only</v>
      </c>
      <c r="BE387" s="100">
        <v>25000</v>
      </c>
      <c r="BI387" s="165">
        <f t="shared" si="44"/>
        <v>25250</v>
      </c>
    </row>
    <row r="388" spans="1:61" ht="54">
      <c r="A388" s="34">
        <v>376</v>
      </c>
      <c r="B388" s="102" t="s">
        <v>798</v>
      </c>
      <c r="C388" s="103" t="s">
        <v>844</v>
      </c>
      <c r="D388" s="151">
        <v>1</v>
      </c>
      <c r="E388" s="149" t="s">
        <v>767</v>
      </c>
      <c r="F388" s="100">
        <v>524454.62</v>
      </c>
      <c r="G388" s="23"/>
      <c r="H388" s="23"/>
      <c r="I388" s="37" t="s">
        <v>40</v>
      </c>
      <c r="J388" s="17">
        <f t="shared" si="57"/>
        <v>1</v>
      </c>
      <c r="K388" s="18" t="s">
        <v>65</v>
      </c>
      <c r="L388" s="18" t="s">
        <v>7</v>
      </c>
      <c r="M388" s="44"/>
      <c r="N388" s="23"/>
      <c r="O388" s="23"/>
      <c r="P388" s="43"/>
      <c r="Q388" s="23"/>
      <c r="R388" s="23"/>
      <c r="S388" s="43"/>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90">
        <f t="shared" si="58"/>
        <v>524454.62</v>
      </c>
      <c r="BB388" s="64">
        <f t="shared" si="59"/>
        <v>524454.62</v>
      </c>
      <c r="BC388" s="65" t="str">
        <f t="shared" si="60"/>
        <v>INR  Five Lakh Twenty Four Thousand Four Hundred &amp; Fifty Four  and Paise Sixty Two Only</v>
      </c>
      <c r="BE388" s="100">
        <v>519262</v>
      </c>
      <c r="BI388" s="165">
        <f t="shared" si="44"/>
        <v>524454.62</v>
      </c>
    </row>
    <row r="389" spans="1:61" ht="54">
      <c r="A389" s="34">
        <v>377</v>
      </c>
      <c r="B389" s="102" t="s">
        <v>799</v>
      </c>
      <c r="C389" s="103" t="s">
        <v>845</v>
      </c>
      <c r="D389" s="151">
        <v>2</v>
      </c>
      <c r="E389" s="149" t="s">
        <v>767</v>
      </c>
      <c r="F389" s="100">
        <v>65650</v>
      </c>
      <c r="G389" s="23"/>
      <c r="H389" s="23"/>
      <c r="I389" s="37" t="s">
        <v>40</v>
      </c>
      <c r="J389" s="17">
        <f t="shared" si="57"/>
        <v>1</v>
      </c>
      <c r="K389" s="18" t="s">
        <v>65</v>
      </c>
      <c r="L389" s="18" t="s">
        <v>7</v>
      </c>
      <c r="M389" s="44"/>
      <c r="N389" s="23"/>
      <c r="O389" s="23"/>
      <c r="P389" s="43"/>
      <c r="Q389" s="23"/>
      <c r="R389" s="23"/>
      <c r="S389" s="43"/>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90">
        <f t="shared" si="58"/>
        <v>131300</v>
      </c>
      <c r="BB389" s="64">
        <f t="shared" si="59"/>
        <v>131300</v>
      </c>
      <c r="BC389" s="65" t="str">
        <f t="shared" si="60"/>
        <v>INR  One Lakh Thirty One Thousand Three Hundred    Only</v>
      </c>
      <c r="BE389" s="100">
        <v>65000</v>
      </c>
      <c r="BI389" s="165">
        <f t="shared" si="44"/>
        <v>65650</v>
      </c>
    </row>
    <row r="390" spans="1:61" ht="54">
      <c r="A390" s="34">
        <v>378</v>
      </c>
      <c r="B390" s="102" t="s">
        <v>800</v>
      </c>
      <c r="C390" s="103" t="s">
        <v>846</v>
      </c>
      <c r="D390" s="151">
        <v>2</v>
      </c>
      <c r="E390" s="149" t="s">
        <v>767</v>
      </c>
      <c r="F390" s="100">
        <v>17183.69055</v>
      </c>
      <c r="G390" s="23"/>
      <c r="H390" s="23"/>
      <c r="I390" s="37" t="s">
        <v>40</v>
      </c>
      <c r="J390" s="17">
        <f t="shared" si="57"/>
        <v>1</v>
      </c>
      <c r="K390" s="18" t="s">
        <v>65</v>
      </c>
      <c r="L390" s="18" t="s">
        <v>7</v>
      </c>
      <c r="M390" s="44"/>
      <c r="N390" s="23"/>
      <c r="O390" s="23"/>
      <c r="P390" s="43"/>
      <c r="Q390" s="23"/>
      <c r="R390" s="23"/>
      <c r="S390" s="43"/>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90">
        <f t="shared" si="58"/>
        <v>34367.3811</v>
      </c>
      <c r="BB390" s="64">
        <f t="shared" si="59"/>
        <v>34367.3811</v>
      </c>
      <c r="BC390" s="65" t="str">
        <f t="shared" si="60"/>
        <v>INR  Thirty Four Thousand Three Hundred &amp; Sixty Seven  and Paise Thirty Eight Only</v>
      </c>
      <c r="BE390" s="100">
        <v>17013.555</v>
      </c>
      <c r="BI390" s="165">
        <f t="shared" si="44"/>
        <v>17183.69055</v>
      </c>
    </row>
    <row r="391" spans="1:61" ht="46.5" customHeight="1">
      <c r="A391" s="34">
        <v>379</v>
      </c>
      <c r="B391" s="102" t="s">
        <v>801</v>
      </c>
      <c r="C391" s="103" t="s">
        <v>847</v>
      </c>
      <c r="D391" s="151">
        <v>2</v>
      </c>
      <c r="E391" s="149" t="s">
        <v>767</v>
      </c>
      <c r="F391" s="100">
        <v>104777.4</v>
      </c>
      <c r="G391" s="23"/>
      <c r="H391" s="23"/>
      <c r="I391" s="37" t="s">
        <v>40</v>
      </c>
      <c r="J391" s="17">
        <f t="shared" si="57"/>
        <v>1</v>
      </c>
      <c r="K391" s="18" t="s">
        <v>65</v>
      </c>
      <c r="L391" s="18" t="s">
        <v>7</v>
      </c>
      <c r="M391" s="44"/>
      <c r="N391" s="23"/>
      <c r="O391" s="23"/>
      <c r="P391" s="43"/>
      <c r="Q391" s="23"/>
      <c r="R391" s="23"/>
      <c r="S391" s="43"/>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90">
        <f t="shared" si="58"/>
        <v>209554.8</v>
      </c>
      <c r="BB391" s="64">
        <f t="shared" si="59"/>
        <v>209554.8</v>
      </c>
      <c r="BC391" s="65" t="str">
        <f t="shared" si="60"/>
        <v>INR  Two Lakh Nine Thousand Five Hundred &amp; Fifty Four  and Paise Eighty Only</v>
      </c>
      <c r="BE391" s="100">
        <v>103740</v>
      </c>
      <c r="BI391" s="165">
        <f t="shared" si="44"/>
        <v>104777.4</v>
      </c>
    </row>
    <row r="392" spans="1:61" ht="54">
      <c r="A392" s="34">
        <v>380</v>
      </c>
      <c r="B392" s="80" t="s">
        <v>802</v>
      </c>
      <c r="C392" s="103" t="s">
        <v>848</v>
      </c>
      <c r="D392" s="151">
        <v>100</v>
      </c>
      <c r="E392" s="149" t="s">
        <v>767</v>
      </c>
      <c r="F392" s="100">
        <v>6341.79</v>
      </c>
      <c r="G392" s="23"/>
      <c r="H392" s="23"/>
      <c r="I392" s="37" t="s">
        <v>40</v>
      </c>
      <c r="J392" s="17">
        <f t="shared" si="57"/>
        <v>1</v>
      </c>
      <c r="K392" s="18" t="s">
        <v>65</v>
      </c>
      <c r="L392" s="18" t="s">
        <v>7</v>
      </c>
      <c r="M392" s="44"/>
      <c r="N392" s="23"/>
      <c r="O392" s="23"/>
      <c r="P392" s="43"/>
      <c r="Q392" s="23"/>
      <c r="R392" s="23"/>
      <c r="S392" s="43"/>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90">
        <f t="shared" si="58"/>
        <v>634179</v>
      </c>
      <c r="BB392" s="64">
        <f t="shared" si="59"/>
        <v>634179</v>
      </c>
      <c r="BC392" s="65" t="str">
        <f t="shared" si="60"/>
        <v>INR  Six Lakh Thirty Four Thousand One Hundred &amp; Seventy Nine  Only</v>
      </c>
      <c r="BE392" s="100">
        <v>6279</v>
      </c>
      <c r="BI392" s="165">
        <f t="shared" si="44"/>
        <v>6341.79</v>
      </c>
    </row>
    <row r="393" spans="1:61" ht="42" customHeight="1">
      <c r="A393" s="34">
        <v>381</v>
      </c>
      <c r="B393" s="102" t="s">
        <v>803</v>
      </c>
      <c r="C393" s="103" t="s">
        <v>849</v>
      </c>
      <c r="D393" s="151">
        <v>1</v>
      </c>
      <c r="E393" s="149" t="s">
        <v>767</v>
      </c>
      <c r="F393" s="100">
        <v>79271.87</v>
      </c>
      <c r="G393" s="23"/>
      <c r="H393" s="23"/>
      <c r="I393" s="37" t="s">
        <v>40</v>
      </c>
      <c r="J393" s="17">
        <f t="shared" si="57"/>
        <v>1</v>
      </c>
      <c r="K393" s="18" t="s">
        <v>65</v>
      </c>
      <c r="L393" s="18" t="s">
        <v>7</v>
      </c>
      <c r="M393" s="44"/>
      <c r="N393" s="23"/>
      <c r="O393" s="23"/>
      <c r="P393" s="43"/>
      <c r="Q393" s="23"/>
      <c r="R393" s="23"/>
      <c r="S393" s="43"/>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90">
        <f t="shared" si="58"/>
        <v>79271.87</v>
      </c>
      <c r="BB393" s="64">
        <f t="shared" si="59"/>
        <v>79271.87</v>
      </c>
      <c r="BC393" s="65" t="str">
        <f t="shared" si="60"/>
        <v>INR  Seventy Nine Thousand Two Hundred &amp; Seventy One  and Paise Eighty Seven Only</v>
      </c>
      <c r="BE393" s="100">
        <v>78487</v>
      </c>
      <c r="BI393" s="165">
        <f t="shared" si="44"/>
        <v>79271.87</v>
      </c>
    </row>
    <row r="394" spans="1:61" ht="84" customHeight="1">
      <c r="A394" s="34">
        <v>382</v>
      </c>
      <c r="B394" s="102" t="s">
        <v>804</v>
      </c>
      <c r="C394" s="103" t="s">
        <v>850</v>
      </c>
      <c r="D394" s="151">
        <v>2</v>
      </c>
      <c r="E394" s="149" t="s">
        <v>767</v>
      </c>
      <c r="F394" s="100">
        <v>123824.99</v>
      </c>
      <c r="G394" s="23"/>
      <c r="H394" s="23"/>
      <c r="I394" s="37" t="s">
        <v>40</v>
      </c>
      <c r="J394" s="17">
        <f t="shared" si="57"/>
        <v>1</v>
      </c>
      <c r="K394" s="18" t="s">
        <v>65</v>
      </c>
      <c r="L394" s="18" t="s">
        <v>7</v>
      </c>
      <c r="M394" s="44"/>
      <c r="N394" s="23"/>
      <c r="O394" s="23"/>
      <c r="P394" s="43"/>
      <c r="Q394" s="23"/>
      <c r="R394" s="23"/>
      <c r="S394" s="43"/>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90">
        <f t="shared" si="58"/>
        <v>247649.98</v>
      </c>
      <c r="BB394" s="64">
        <f t="shared" si="59"/>
        <v>247649.98</v>
      </c>
      <c r="BC394" s="65" t="str">
        <f t="shared" si="60"/>
        <v>INR  Two Lakh Forty Seven Thousand Six Hundred &amp; Forty Nine  and Paise Ninety Eight Only</v>
      </c>
      <c r="BE394" s="100">
        <v>122599</v>
      </c>
      <c r="BI394" s="165">
        <f t="shared" si="44"/>
        <v>123824.99</v>
      </c>
    </row>
    <row r="395" spans="1:61" ht="28.5" customHeight="1">
      <c r="A395" s="34">
        <v>383</v>
      </c>
      <c r="B395" s="121" t="s">
        <v>805</v>
      </c>
      <c r="C395" s="103" t="s">
        <v>851</v>
      </c>
      <c r="D395" s="151">
        <v>8000</v>
      </c>
      <c r="E395" s="149" t="s">
        <v>778</v>
      </c>
      <c r="F395" s="100">
        <v>27.27</v>
      </c>
      <c r="G395" s="23"/>
      <c r="H395" s="23"/>
      <c r="I395" s="37" t="s">
        <v>40</v>
      </c>
      <c r="J395" s="17">
        <f t="shared" si="57"/>
        <v>1</v>
      </c>
      <c r="K395" s="18" t="s">
        <v>65</v>
      </c>
      <c r="L395" s="18" t="s">
        <v>7</v>
      </c>
      <c r="M395" s="44"/>
      <c r="N395" s="23"/>
      <c r="O395" s="23"/>
      <c r="P395" s="43"/>
      <c r="Q395" s="23"/>
      <c r="R395" s="23"/>
      <c r="S395" s="43"/>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90">
        <f t="shared" si="58"/>
        <v>218160</v>
      </c>
      <c r="BB395" s="64">
        <f t="shared" si="59"/>
        <v>218160</v>
      </c>
      <c r="BC395" s="65" t="str">
        <f t="shared" si="60"/>
        <v>INR  Two Lakh Eighteen Thousand One Hundred &amp; Sixty  Only</v>
      </c>
      <c r="BE395" s="100">
        <v>27</v>
      </c>
      <c r="BI395" s="165">
        <f t="shared" si="44"/>
        <v>27.27</v>
      </c>
    </row>
    <row r="396" spans="1:61" ht="32.25" customHeight="1">
      <c r="A396" s="34">
        <v>384</v>
      </c>
      <c r="B396" s="121" t="s">
        <v>806</v>
      </c>
      <c r="C396" s="103" t="s">
        <v>852</v>
      </c>
      <c r="D396" s="151">
        <v>5000</v>
      </c>
      <c r="E396" s="149" t="s">
        <v>778</v>
      </c>
      <c r="F396" s="100">
        <v>14.14</v>
      </c>
      <c r="G396" s="23"/>
      <c r="H396" s="23"/>
      <c r="I396" s="37" t="s">
        <v>40</v>
      </c>
      <c r="J396" s="17">
        <f t="shared" si="57"/>
        <v>1</v>
      </c>
      <c r="K396" s="18" t="s">
        <v>65</v>
      </c>
      <c r="L396" s="18" t="s">
        <v>7</v>
      </c>
      <c r="M396" s="44"/>
      <c r="N396" s="23"/>
      <c r="O396" s="23"/>
      <c r="P396" s="43"/>
      <c r="Q396" s="23"/>
      <c r="R396" s="23"/>
      <c r="S396" s="43"/>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90">
        <f t="shared" si="58"/>
        <v>70700</v>
      </c>
      <c r="BB396" s="64">
        <f t="shared" si="59"/>
        <v>70700</v>
      </c>
      <c r="BC396" s="65" t="str">
        <f t="shared" si="60"/>
        <v>INR  Seventy Thousand Seven Hundred    Only</v>
      </c>
      <c r="BE396" s="100">
        <v>14</v>
      </c>
      <c r="BI396" s="165">
        <f t="shared" si="44"/>
        <v>14.14</v>
      </c>
    </row>
    <row r="397" spans="1:61" ht="30.75" customHeight="1">
      <c r="A397" s="34">
        <v>385</v>
      </c>
      <c r="B397" s="121" t="s">
        <v>807</v>
      </c>
      <c r="C397" s="103" t="s">
        <v>853</v>
      </c>
      <c r="D397" s="151">
        <v>10000</v>
      </c>
      <c r="E397" s="149" t="s">
        <v>778</v>
      </c>
      <c r="F397" s="100">
        <v>14.14</v>
      </c>
      <c r="G397" s="23"/>
      <c r="H397" s="23"/>
      <c r="I397" s="37" t="s">
        <v>40</v>
      </c>
      <c r="J397" s="17">
        <f t="shared" si="57"/>
        <v>1</v>
      </c>
      <c r="K397" s="18" t="s">
        <v>65</v>
      </c>
      <c r="L397" s="18" t="s">
        <v>7</v>
      </c>
      <c r="M397" s="44"/>
      <c r="N397" s="23"/>
      <c r="O397" s="23"/>
      <c r="P397" s="43"/>
      <c r="Q397" s="23"/>
      <c r="R397" s="23"/>
      <c r="S397" s="43"/>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90">
        <f t="shared" si="58"/>
        <v>141400</v>
      </c>
      <c r="BB397" s="64">
        <f t="shared" si="59"/>
        <v>141400</v>
      </c>
      <c r="BC397" s="65" t="str">
        <f t="shared" si="60"/>
        <v>INR  One Lakh Forty One Thousand Four Hundred    Only</v>
      </c>
      <c r="BE397" s="100">
        <v>14</v>
      </c>
      <c r="BI397" s="165">
        <f t="shared" si="44"/>
        <v>14.14</v>
      </c>
    </row>
    <row r="398" spans="1:61" ht="27" customHeight="1">
      <c r="A398" s="34">
        <v>386</v>
      </c>
      <c r="B398" s="121" t="s">
        <v>808</v>
      </c>
      <c r="C398" s="103" t="s">
        <v>854</v>
      </c>
      <c r="D398" s="151">
        <v>243</v>
      </c>
      <c r="E398" s="149" t="s">
        <v>767</v>
      </c>
      <c r="F398" s="100">
        <v>226.24</v>
      </c>
      <c r="G398" s="23"/>
      <c r="H398" s="23"/>
      <c r="I398" s="37" t="s">
        <v>40</v>
      </c>
      <c r="J398" s="17">
        <f t="shared" si="57"/>
        <v>1</v>
      </c>
      <c r="K398" s="18" t="s">
        <v>65</v>
      </c>
      <c r="L398" s="18" t="s">
        <v>7</v>
      </c>
      <c r="M398" s="44"/>
      <c r="N398" s="23"/>
      <c r="O398" s="23"/>
      <c r="P398" s="43"/>
      <c r="Q398" s="23"/>
      <c r="R398" s="23"/>
      <c r="S398" s="43"/>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90">
        <f t="shared" si="58"/>
        <v>54976.32</v>
      </c>
      <c r="BB398" s="64">
        <f t="shared" si="59"/>
        <v>54976.32</v>
      </c>
      <c r="BC398" s="65" t="str">
        <f t="shared" si="60"/>
        <v>INR  Fifty Four Thousand Nine Hundred &amp; Seventy Six  and Paise Thirty Two Only</v>
      </c>
      <c r="BE398" s="100">
        <v>224</v>
      </c>
      <c r="BI398" s="165">
        <f t="shared" si="44"/>
        <v>226.24</v>
      </c>
    </row>
    <row r="399" spans="1:61" ht="24.75" customHeight="1">
      <c r="A399" s="34">
        <v>387</v>
      </c>
      <c r="B399" s="121" t="s">
        <v>809</v>
      </c>
      <c r="C399" s="103" t="s">
        <v>855</v>
      </c>
      <c r="D399" s="151">
        <v>1</v>
      </c>
      <c r="E399" s="149" t="s">
        <v>767</v>
      </c>
      <c r="F399" s="100">
        <v>528.23</v>
      </c>
      <c r="G399" s="23"/>
      <c r="H399" s="23"/>
      <c r="I399" s="37" t="s">
        <v>40</v>
      </c>
      <c r="J399" s="17">
        <f t="shared" si="57"/>
        <v>1</v>
      </c>
      <c r="K399" s="18" t="s">
        <v>65</v>
      </c>
      <c r="L399" s="18" t="s">
        <v>7</v>
      </c>
      <c r="M399" s="44"/>
      <c r="N399" s="23"/>
      <c r="O399" s="23"/>
      <c r="P399" s="43"/>
      <c r="Q399" s="23"/>
      <c r="R399" s="23"/>
      <c r="S399" s="43"/>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90">
        <f t="shared" si="58"/>
        <v>528.23</v>
      </c>
      <c r="BB399" s="64">
        <f t="shared" si="59"/>
        <v>528.23</v>
      </c>
      <c r="BC399" s="65" t="str">
        <f t="shared" si="60"/>
        <v>INR  Five Hundred &amp; Twenty Eight  and Paise Twenty Three Only</v>
      </c>
      <c r="BE399" s="100">
        <v>523</v>
      </c>
      <c r="BI399" s="165">
        <f t="shared" si="44"/>
        <v>528.23</v>
      </c>
    </row>
    <row r="400" spans="1:61" ht="54">
      <c r="A400" s="34">
        <v>388</v>
      </c>
      <c r="B400" s="102" t="s">
        <v>810</v>
      </c>
      <c r="C400" s="103" t="s">
        <v>856</v>
      </c>
      <c r="D400" s="151">
        <v>10000</v>
      </c>
      <c r="E400" s="149" t="s">
        <v>778</v>
      </c>
      <c r="F400" s="100">
        <v>28.28</v>
      </c>
      <c r="G400" s="23"/>
      <c r="H400" s="23"/>
      <c r="I400" s="37" t="s">
        <v>40</v>
      </c>
      <c r="J400" s="17">
        <f t="shared" si="57"/>
        <v>1</v>
      </c>
      <c r="K400" s="18" t="s">
        <v>65</v>
      </c>
      <c r="L400" s="18" t="s">
        <v>7</v>
      </c>
      <c r="M400" s="44"/>
      <c r="N400" s="23"/>
      <c r="O400" s="23"/>
      <c r="P400" s="43"/>
      <c r="Q400" s="23"/>
      <c r="R400" s="23"/>
      <c r="S400" s="43"/>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90">
        <f t="shared" si="58"/>
        <v>282800</v>
      </c>
      <c r="BB400" s="64">
        <f t="shared" si="59"/>
        <v>282800</v>
      </c>
      <c r="BC400" s="65" t="str">
        <f t="shared" si="60"/>
        <v>INR  Two Lakh Eighty Two Thousand Eight Hundred    Only</v>
      </c>
      <c r="BE400" s="100">
        <v>28</v>
      </c>
      <c r="BI400" s="165">
        <f t="shared" si="44"/>
        <v>28.28</v>
      </c>
    </row>
    <row r="401" spans="1:61" ht="25.5" customHeight="1">
      <c r="A401" s="34">
        <v>389</v>
      </c>
      <c r="B401" s="121" t="s">
        <v>811</v>
      </c>
      <c r="C401" s="103" t="s">
        <v>857</v>
      </c>
      <c r="D401" s="151">
        <v>30</v>
      </c>
      <c r="E401" s="149" t="s">
        <v>767</v>
      </c>
      <c r="F401" s="100">
        <v>452.48</v>
      </c>
      <c r="G401" s="23"/>
      <c r="H401" s="23"/>
      <c r="I401" s="37" t="s">
        <v>40</v>
      </c>
      <c r="J401" s="17">
        <f t="shared" si="57"/>
        <v>1</v>
      </c>
      <c r="K401" s="18" t="s">
        <v>65</v>
      </c>
      <c r="L401" s="18" t="s">
        <v>7</v>
      </c>
      <c r="M401" s="44"/>
      <c r="N401" s="23"/>
      <c r="O401" s="23"/>
      <c r="P401" s="43"/>
      <c r="Q401" s="23"/>
      <c r="R401" s="23"/>
      <c r="S401" s="43"/>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90">
        <f t="shared" si="58"/>
        <v>13574.400000000001</v>
      </c>
      <c r="BB401" s="64">
        <f t="shared" si="59"/>
        <v>13574.400000000001</v>
      </c>
      <c r="BC401" s="65" t="str">
        <f t="shared" si="60"/>
        <v>INR  Thirteen Thousand Five Hundred &amp; Seventy Four  and Paise Forty Only</v>
      </c>
      <c r="BE401" s="100">
        <v>448</v>
      </c>
      <c r="BI401" s="165">
        <f t="shared" si="44"/>
        <v>452.48</v>
      </c>
    </row>
    <row r="402" spans="1:61" ht="30.75" customHeight="1">
      <c r="A402" s="34">
        <v>390</v>
      </c>
      <c r="B402" s="121" t="s">
        <v>812</v>
      </c>
      <c r="C402" s="103" t="s">
        <v>858</v>
      </c>
      <c r="D402" s="151">
        <v>2</v>
      </c>
      <c r="E402" s="149" t="s">
        <v>767</v>
      </c>
      <c r="F402" s="100">
        <v>7549.75</v>
      </c>
      <c r="G402" s="23"/>
      <c r="H402" s="23"/>
      <c r="I402" s="37" t="s">
        <v>40</v>
      </c>
      <c r="J402" s="17">
        <f t="shared" si="57"/>
        <v>1</v>
      </c>
      <c r="K402" s="18" t="s">
        <v>65</v>
      </c>
      <c r="L402" s="18" t="s">
        <v>7</v>
      </c>
      <c r="M402" s="44"/>
      <c r="N402" s="23"/>
      <c r="O402" s="23"/>
      <c r="P402" s="43"/>
      <c r="Q402" s="23"/>
      <c r="R402" s="23"/>
      <c r="S402" s="43"/>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90">
        <f t="shared" si="58"/>
        <v>15099.5</v>
      </c>
      <c r="BB402" s="64">
        <f t="shared" si="59"/>
        <v>15099.5</v>
      </c>
      <c r="BC402" s="65" t="str">
        <f t="shared" si="60"/>
        <v>INR  Fifteen Thousand  &amp;Ninety Nine  and Paise Fifty Only</v>
      </c>
      <c r="BE402" s="100">
        <v>7475</v>
      </c>
      <c r="BI402" s="165">
        <f aca="true" t="shared" si="61" ref="BI402:BI452">BE402*1.01</f>
        <v>7549.75</v>
      </c>
    </row>
    <row r="403" spans="1:61" ht="31.5" customHeight="1">
      <c r="A403" s="34">
        <v>391</v>
      </c>
      <c r="B403" s="121" t="s">
        <v>813</v>
      </c>
      <c r="C403" s="103" t="s">
        <v>859</v>
      </c>
      <c r="D403" s="151">
        <v>1</v>
      </c>
      <c r="E403" s="149" t="s">
        <v>814</v>
      </c>
      <c r="F403" s="100">
        <v>10100</v>
      </c>
      <c r="G403" s="23"/>
      <c r="H403" s="23"/>
      <c r="I403" s="37" t="s">
        <v>40</v>
      </c>
      <c r="J403" s="17">
        <f t="shared" si="57"/>
        <v>1</v>
      </c>
      <c r="K403" s="18" t="s">
        <v>65</v>
      </c>
      <c r="L403" s="18" t="s">
        <v>7</v>
      </c>
      <c r="M403" s="44"/>
      <c r="N403" s="23"/>
      <c r="O403" s="23"/>
      <c r="P403" s="43"/>
      <c r="Q403" s="23"/>
      <c r="R403" s="23"/>
      <c r="S403" s="43"/>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90">
        <f t="shared" si="58"/>
        <v>10100</v>
      </c>
      <c r="BB403" s="64">
        <f t="shared" si="59"/>
        <v>10100</v>
      </c>
      <c r="BC403" s="65" t="str">
        <f t="shared" si="60"/>
        <v>INR  Ten Thousand One Hundred    Only</v>
      </c>
      <c r="BE403" s="100">
        <v>10000</v>
      </c>
      <c r="BI403" s="165">
        <f t="shared" si="61"/>
        <v>10100</v>
      </c>
    </row>
    <row r="404" spans="1:61" ht="84" customHeight="1">
      <c r="A404" s="34">
        <v>392</v>
      </c>
      <c r="B404" s="80" t="s">
        <v>877</v>
      </c>
      <c r="C404" s="103" t="s">
        <v>860</v>
      </c>
      <c r="D404" s="153">
        <v>4</v>
      </c>
      <c r="E404" s="154" t="s">
        <v>767</v>
      </c>
      <c r="F404" s="155">
        <v>3232</v>
      </c>
      <c r="G404" s="23"/>
      <c r="H404" s="23"/>
      <c r="I404" s="37" t="s">
        <v>40</v>
      </c>
      <c r="J404" s="17">
        <f t="shared" si="57"/>
        <v>1</v>
      </c>
      <c r="K404" s="18" t="s">
        <v>65</v>
      </c>
      <c r="L404" s="18" t="s">
        <v>7</v>
      </c>
      <c r="M404" s="44"/>
      <c r="N404" s="23"/>
      <c r="O404" s="23"/>
      <c r="P404" s="43"/>
      <c r="Q404" s="23"/>
      <c r="R404" s="23"/>
      <c r="S404" s="43"/>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90">
        <f t="shared" si="58"/>
        <v>12928</v>
      </c>
      <c r="BB404" s="64">
        <f t="shared" si="59"/>
        <v>12928</v>
      </c>
      <c r="BC404" s="65" t="str">
        <f t="shared" si="60"/>
        <v>INR  Twelve Thousand Nine Hundred &amp; Twenty Eight  Only</v>
      </c>
      <c r="BE404" s="155">
        <v>3200</v>
      </c>
      <c r="BI404" s="165">
        <f t="shared" si="61"/>
        <v>3232</v>
      </c>
    </row>
    <row r="405" spans="1:61" ht="65.25" customHeight="1">
      <c r="A405" s="34">
        <v>393</v>
      </c>
      <c r="B405" s="152" t="s">
        <v>878</v>
      </c>
      <c r="C405" s="103" t="s">
        <v>861</v>
      </c>
      <c r="D405" s="153">
        <v>8</v>
      </c>
      <c r="E405" s="154" t="s">
        <v>767</v>
      </c>
      <c r="F405" s="155">
        <v>1616</v>
      </c>
      <c r="G405" s="23"/>
      <c r="H405" s="23"/>
      <c r="I405" s="37" t="s">
        <v>40</v>
      </c>
      <c r="J405" s="17">
        <f t="shared" si="57"/>
        <v>1</v>
      </c>
      <c r="K405" s="18" t="s">
        <v>65</v>
      </c>
      <c r="L405" s="18" t="s">
        <v>7</v>
      </c>
      <c r="M405" s="44"/>
      <c r="N405" s="23"/>
      <c r="O405" s="23"/>
      <c r="P405" s="43"/>
      <c r="Q405" s="23"/>
      <c r="R405" s="23"/>
      <c r="S405" s="43"/>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90">
        <f t="shared" si="58"/>
        <v>12928</v>
      </c>
      <c r="BB405" s="64">
        <f t="shared" si="59"/>
        <v>12928</v>
      </c>
      <c r="BC405" s="65" t="str">
        <f t="shared" si="60"/>
        <v>INR  Twelve Thousand Nine Hundred &amp; Twenty Eight  Only</v>
      </c>
      <c r="BE405" s="155">
        <v>1600</v>
      </c>
      <c r="BI405" s="165">
        <f t="shared" si="61"/>
        <v>1616</v>
      </c>
    </row>
    <row r="406" spans="1:61" ht="113.25" customHeight="1">
      <c r="A406" s="34">
        <v>394</v>
      </c>
      <c r="B406" s="152" t="s">
        <v>879</v>
      </c>
      <c r="C406" s="103" t="s">
        <v>862</v>
      </c>
      <c r="D406" s="153">
        <v>600</v>
      </c>
      <c r="E406" s="154" t="s">
        <v>880</v>
      </c>
      <c r="F406" s="155">
        <v>651.45</v>
      </c>
      <c r="G406" s="23"/>
      <c r="H406" s="23"/>
      <c r="I406" s="37" t="s">
        <v>40</v>
      </c>
      <c r="J406" s="17">
        <f t="shared" si="57"/>
        <v>1</v>
      </c>
      <c r="K406" s="18" t="s">
        <v>65</v>
      </c>
      <c r="L406" s="18" t="s">
        <v>7</v>
      </c>
      <c r="M406" s="44"/>
      <c r="N406" s="23"/>
      <c r="O406" s="23"/>
      <c r="P406" s="43"/>
      <c r="Q406" s="23"/>
      <c r="R406" s="23"/>
      <c r="S406" s="43"/>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90">
        <f t="shared" si="58"/>
        <v>390870</v>
      </c>
      <c r="BB406" s="64">
        <f t="shared" si="59"/>
        <v>390870</v>
      </c>
      <c r="BC406" s="65" t="str">
        <f t="shared" si="60"/>
        <v>INR  Three Lakh Ninety Thousand Eight Hundred &amp; Seventy  Only</v>
      </c>
      <c r="BE406" s="155">
        <v>645</v>
      </c>
      <c r="BI406" s="165">
        <f t="shared" si="61"/>
        <v>651.45</v>
      </c>
    </row>
    <row r="407" spans="1:61" ht="125.25" customHeight="1">
      <c r="A407" s="34">
        <v>395</v>
      </c>
      <c r="B407" s="152" t="s">
        <v>881</v>
      </c>
      <c r="C407" s="103" t="s">
        <v>863</v>
      </c>
      <c r="D407" s="153">
        <v>8000</v>
      </c>
      <c r="E407" s="154" t="s">
        <v>880</v>
      </c>
      <c r="F407" s="155">
        <v>30.3</v>
      </c>
      <c r="G407" s="23"/>
      <c r="H407" s="23"/>
      <c r="I407" s="37" t="s">
        <v>40</v>
      </c>
      <c r="J407" s="17">
        <f t="shared" si="57"/>
        <v>1</v>
      </c>
      <c r="K407" s="18" t="s">
        <v>65</v>
      </c>
      <c r="L407" s="18" t="s">
        <v>7</v>
      </c>
      <c r="M407" s="44"/>
      <c r="N407" s="23"/>
      <c r="O407" s="23"/>
      <c r="P407" s="43"/>
      <c r="Q407" s="23"/>
      <c r="R407" s="23"/>
      <c r="S407" s="43"/>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90">
        <f t="shared" si="58"/>
        <v>242400</v>
      </c>
      <c r="BB407" s="64">
        <f t="shared" si="59"/>
        <v>242400</v>
      </c>
      <c r="BC407" s="65" t="str">
        <f t="shared" si="60"/>
        <v>INR  Two Lakh Forty Two Thousand Four Hundred    Only</v>
      </c>
      <c r="BE407" s="156">
        <v>30</v>
      </c>
      <c r="BI407" s="165">
        <f t="shared" si="61"/>
        <v>30.3</v>
      </c>
    </row>
    <row r="408" spans="1:61" ht="96.75" customHeight="1">
      <c r="A408" s="34">
        <v>396</v>
      </c>
      <c r="B408" s="152" t="s">
        <v>882</v>
      </c>
      <c r="C408" s="103" t="s">
        <v>864</v>
      </c>
      <c r="D408" s="153">
        <v>140</v>
      </c>
      <c r="E408" s="154" t="s">
        <v>883</v>
      </c>
      <c r="F408" s="155">
        <v>111.1</v>
      </c>
      <c r="G408" s="23"/>
      <c r="H408" s="23"/>
      <c r="I408" s="37" t="s">
        <v>40</v>
      </c>
      <c r="J408" s="17">
        <f t="shared" si="57"/>
        <v>1</v>
      </c>
      <c r="K408" s="18" t="s">
        <v>65</v>
      </c>
      <c r="L408" s="18" t="s">
        <v>7</v>
      </c>
      <c r="M408" s="44"/>
      <c r="N408" s="23"/>
      <c r="O408" s="23"/>
      <c r="P408" s="43"/>
      <c r="Q408" s="23"/>
      <c r="R408" s="23"/>
      <c r="S408" s="43"/>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90">
        <f t="shared" si="58"/>
        <v>15554</v>
      </c>
      <c r="BB408" s="64">
        <f t="shared" si="59"/>
        <v>15554</v>
      </c>
      <c r="BC408" s="65" t="str">
        <f t="shared" si="60"/>
        <v>INR  Fifteen Thousand Five Hundred &amp; Fifty Four  Only</v>
      </c>
      <c r="BE408" s="155">
        <v>110</v>
      </c>
      <c r="BI408" s="165">
        <f t="shared" si="61"/>
        <v>111.1</v>
      </c>
    </row>
    <row r="409" spans="1:61" ht="150" customHeight="1">
      <c r="A409" s="34">
        <v>397</v>
      </c>
      <c r="B409" s="152" t="s">
        <v>884</v>
      </c>
      <c r="C409" s="103" t="s">
        <v>865</v>
      </c>
      <c r="D409" s="153">
        <v>7500</v>
      </c>
      <c r="E409" s="154" t="s">
        <v>880</v>
      </c>
      <c r="F409" s="155">
        <v>65.65</v>
      </c>
      <c r="G409" s="23"/>
      <c r="H409" s="23"/>
      <c r="I409" s="37" t="s">
        <v>40</v>
      </c>
      <c r="J409" s="17">
        <f t="shared" si="57"/>
        <v>1</v>
      </c>
      <c r="K409" s="18" t="s">
        <v>65</v>
      </c>
      <c r="L409" s="18" t="s">
        <v>7</v>
      </c>
      <c r="M409" s="44"/>
      <c r="N409" s="23"/>
      <c r="O409" s="23"/>
      <c r="P409" s="43"/>
      <c r="Q409" s="23"/>
      <c r="R409" s="23"/>
      <c r="S409" s="43"/>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90">
        <f t="shared" si="58"/>
        <v>492375.00000000006</v>
      </c>
      <c r="BB409" s="64">
        <f t="shared" si="59"/>
        <v>492375.00000000006</v>
      </c>
      <c r="BC409" s="65" t="str">
        <f t="shared" si="60"/>
        <v>INR  Four Lakh Ninety Two Thousand Three Hundred &amp; Seventy Five  Only</v>
      </c>
      <c r="BE409" s="156">
        <v>65</v>
      </c>
      <c r="BI409" s="165">
        <f t="shared" si="61"/>
        <v>65.65</v>
      </c>
    </row>
    <row r="410" spans="1:61" ht="127.5" customHeight="1">
      <c r="A410" s="34">
        <v>398</v>
      </c>
      <c r="B410" s="159" t="s">
        <v>885</v>
      </c>
      <c r="C410" s="103" t="s">
        <v>866</v>
      </c>
      <c r="D410" s="153">
        <v>300</v>
      </c>
      <c r="E410" s="154" t="s">
        <v>883</v>
      </c>
      <c r="F410" s="155">
        <v>194.93</v>
      </c>
      <c r="G410" s="23"/>
      <c r="H410" s="23"/>
      <c r="I410" s="37" t="s">
        <v>40</v>
      </c>
      <c r="J410" s="17">
        <f t="shared" si="57"/>
        <v>1</v>
      </c>
      <c r="K410" s="18" t="s">
        <v>65</v>
      </c>
      <c r="L410" s="18" t="s">
        <v>7</v>
      </c>
      <c r="M410" s="44"/>
      <c r="N410" s="23"/>
      <c r="O410" s="23"/>
      <c r="P410" s="43"/>
      <c r="Q410" s="23"/>
      <c r="R410" s="23"/>
      <c r="S410" s="43"/>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90">
        <f t="shared" si="58"/>
        <v>58479</v>
      </c>
      <c r="BB410" s="64">
        <f t="shared" si="59"/>
        <v>58479</v>
      </c>
      <c r="BC410" s="65" t="str">
        <f t="shared" si="60"/>
        <v>INR  Fifty Eight Thousand Four Hundred &amp; Seventy Nine  Only</v>
      </c>
      <c r="BE410" s="156">
        <v>193</v>
      </c>
      <c r="BI410" s="165">
        <f t="shared" si="61"/>
        <v>194.93</v>
      </c>
    </row>
    <row r="411" spans="1:61" ht="29.25" customHeight="1">
      <c r="A411" s="34">
        <v>399</v>
      </c>
      <c r="B411" s="167" t="s">
        <v>886</v>
      </c>
      <c r="C411" s="103" t="s">
        <v>867</v>
      </c>
      <c r="D411" s="153">
        <v>1000</v>
      </c>
      <c r="E411" s="154" t="s">
        <v>880</v>
      </c>
      <c r="F411" s="155">
        <v>47.47</v>
      </c>
      <c r="G411" s="23"/>
      <c r="H411" s="23"/>
      <c r="I411" s="37" t="s">
        <v>40</v>
      </c>
      <c r="J411" s="17">
        <f t="shared" si="57"/>
        <v>1</v>
      </c>
      <c r="K411" s="18" t="s">
        <v>65</v>
      </c>
      <c r="L411" s="18" t="s">
        <v>7</v>
      </c>
      <c r="M411" s="44"/>
      <c r="N411" s="23"/>
      <c r="O411" s="23"/>
      <c r="P411" s="43"/>
      <c r="Q411" s="23"/>
      <c r="R411" s="23"/>
      <c r="S411" s="43"/>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90">
        <f t="shared" si="58"/>
        <v>47470</v>
      </c>
      <c r="BB411" s="64">
        <f t="shared" si="59"/>
        <v>47470</v>
      </c>
      <c r="BC411" s="65" t="str">
        <f t="shared" si="60"/>
        <v>INR  Forty Seven Thousand Four Hundred &amp; Seventy  Only</v>
      </c>
      <c r="BE411" s="156">
        <v>47</v>
      </c>
      <c r="BI411" s="165">
        <f t="shared" si="61"/>
        <v>47.47</v>
      </c>
    </row>
    <row r="412" spans="1:61" ht="87" customHeight="1">
      <c r="A412" s="34">
        <v>400</v>
      </c>
      <c r="B412" s="168" t="s">
        <v>887</v>
      </c>
      <c r="C412" s="103" t="s">
        <v>868</v>
      </c>
      <c r="D412" s="153">
        <v>140</v>
      </c>
      <c r="E412" s="154" t="s">
        <v>883</v>
      </c>
      <c r="F412" s="155">
        <v>25.25</v>
      </c>
      <c r="G412" s="23"/>
      <c r="H412" s="23"/>
      <c r="I412" s="37" t="s">
        <v>40</v>
      </c>
      <c r="J412" s="17">
        <f t="shared" si="57"/>
        <v>1</v>
      </c>
      <c r="K412" s="18" t="s">
        <v>65</v>
      </c>
      <c r="L412" s="18" t="s">
        <v>7</v>
      </c>
      <c r="M412" s="44"/>
      <c r="N412" s="23"/>
      <c r="O412" s="23"/>
      <c r="P412" s="43"/>
      <c r="Q412" s="23"/>
      <c r="R412" s="23"/>
      <c r="S412" s="43"/>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90">
        <f t="shared" si="58"/>
        <v>3535</v>
      </c>
      <c r="BB412" s="64">
        <f t="shared" si="59"/>
        <v>3535</v>
      </c>
      <c r="BC412" s="65" t="str">
        <f t="shared" si="60"/>
        <v>INR  Three Thousand Five Hundred &amp; Thirty Five  Only</v>
      </c>
      <c r="BE412" s="156">
        <v>25</v>
      </c>
      <c r="BI412" s="165">
        <f t="shared" si="61"/>
        <v>25.25</v>
      </c>
    </row>
    <row r="413" spans="1:61" ht="31.5" customHeight="1">
      <c r="A413" s="34">
        <v>401</v>
      </c>
      <c r="B413" s="169" t="s">
        <v>888</v>
      </c>
      <c r="C413" s="103" t="s">
        <v>869</v>
      </c>
      <c r="D413" s="153">
        <v>140</v>
      </c>
      <c r="E413" s="154" t="s">
        <v>883</v>
      </c>
      <c r="F413" s="155">
        <v>300.98</v>
      </c>
      <c r="G413" s="23"/>
      <c r="H413" s="23"/>
      <c r="I413" s="37" t="s">
        <v>40</v>
      </c>
      <c r="J413" s="17">
        <f t="shared" si="57"/>
        <v>1</v>
      </c>
      <c r="K413" s="18" t="s">
        <v>65</v>
      </c>
      <c r="L413" s="18" t="s">
        <v>7</v>
      </c>
      <c r="M413" s="44"/>
      <c r="N413" s="23"/>
      <c r="O413" s="23"/>
      <c r="P413" s="43"/>
      <c r="Q413" s="23"/>
      <c r="R413" s="23"/>
      <c r="S413" s="43"/>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90">
        <f t="shared" si="58"/>
        <v>42137.200000000004</v>
      </c>
      <c r="BB413" s="64">
        <f t="shared" si="59"/>
        <v>42137.200000000004</v>
      </c>
      <c r="BC413" s="65" t="str">
        <f t="shared" si="60"/>
        <v>INR  Forty Two Thousand One Hundred &amp; Thirty Seven  and Paise Twenty Only</v>
      </c>
      <c r="BE413" s="156">
        <v>298</v>
      </c>
      <c r="BI413" s="165">
        <f t="shared" si="61"/>
        <v>300.98</v>
      </c>
    </row>
    <row r="414" spans="1:61" ht="31.5" customHeight="1">
      <c r="A414" s="34">
        <v>402</v>
      </c>
      <c r="B414" s="169" t="s">
        <v>889</v>
      </c>
      <c r="C414" s="103" t="s">
        <v>870</v>
      </c>
      <c r="D414" s="153">
        <v>140</v>
      </c>
      <c r="E414" s="154" t="s">
        <v>883</v>
      </c>
      <c r="F414" s="155">
        <v>190.89000000000001</v>
      </c>
      <c r="G414" s="23"/>
      <c r="H414" s="23"/>
      <c r="I414" s="37" t="s">
        <v>40</v>
      </c>
      <c r="J414" s="17">
        <f t="shared" si="57"/>
        <v>1</v>
      </c>
      <c r="K414" s="18" t="s">
        <v>65</v>
      </c>
      <c r="L414" s="18" t="s">
        <v>7</v>
      </c>
      <c r="M414" s="44"/>
      <c r="N414" s="23"/>
      <c r="O414" s="23"/>
      <c r="P414" s="43"/>
      <c r="Q414" s="23"/>
      <c r="R414" s="23"/>
      <c r="S414" s="43"/>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90">
        <f t="shared" si="58"/>
        <v>26724.600000000002</v>
      </c>
      <c r="BB414" s="64">
        <f t="shared" si="59"/>
        <v>26724.600000000002</v>
      </c>
      <c r="BC414" s="65" t="str">
        <f t="shared" si="60"/>
        <v>INR  Twenty Six Thousand Seven Hundred &amp; Twenty Four  and Paise Sixty Only</v>
      </c>
      <c r="BE414" s="156">
        <v>189</v>
      </c>
      <c r="BI414" s="165">
        <f t="shared" si="61"/>
        <v>190.89000000000001</v>
      </c>
    </row>
    <row r="415" spans="1:61" ht="28.5" customHeight="1">
      <c r="A415" s="34">
        <v>403</v>
      </c>
      <c r="B415" s="169" t="s">
        <v>890</v>
      </c>
      <c r="C415" s="103" t="s">
        <v>871</v>
      </c>
      <c r="D415" s="153">
        <v>150</v>
      </c>
      <c r="E415" s="154" t="s">
        <v>883</v>
      </c>
      <c r="F415" s="155">
        <v>693.87</v>
      </c>
      <c r="G415" s="23"/>
      <c r="H415" s="23"/>
      <c r="I415" s="37" t="s">
        <v>40</v>
      </c>
      <c r="J415" s="17">
        <f t="shared" si="57"/>
        <v>1</v>
      </c>
      <c r="K415" s="18" t="s">
        <v>65</v>
      </c>
      <c r="L415" s="18" t="s">
        <v>7</v>
      </c>
      <c r="M415" s="44"/>
      <c r="N415" s="23"/>
      <c r="O415" s="23"/>
      <c r="P415" s="43"/>
      <c r="Q415" s="23"/>
      <c r="R415" s="23"/>
      <c r="S415" s="43"/>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90">
        <f t="shared" si="58"/>
        <v>104080.5</v>
      </c>
      <c r="BB415" s="64">
        <f t="shared" si="59"/>
        <v>104080.5</v>
      </c>
      <c r="BC415" s="65" t="str">
        <f t="shared" si="60"/>
        <v>INR  One Lakh Four Thousand  &amp;Eighty  and Paise Fifty Only</v>
      </c>
      <c r="BE415" s="156">
        <v>687</v>
      </c>
      <c r="BI415" s="165">
        <f t="shared" si="61"/>
        <v>693.87</v>
      </c>
    </row>
    <row r="416" spans="1:61" ht="187.5" customHeight="1">
      <c r="A416" s="34">
        <v>404</v>
      </c>
      <c r="B416" s="175" t="s">
        <v>891</v>
      </c>
      <c r="C416" s="103" t="s">
        <v>872</v>
      </c>
      <c r="D416" s="153">
        <v>8000</v>
      </c>
      <c r="E416" s="154" t="s">
        <v>880</v>
      </c>
      <c r="F416" s="155">
        <v>57.216499999999996</v>
      </c>
      <c r="G416" s="23"/>
      <c r="H416" s="23"/>
      <c r="I416" s="37" t="s">
        <v>40</v>
      </c>
      <c r="J416" s="17">
        <f t="shared" si="57"/>
        <v>1</v>
      </c>
      <c r="K416" s="18" t="s">
        <v>65</v>
      </c>
      <c r="L416" s="18" t="s">
        <v>7</v>
      </c>
      <c r="M416" s="44"/>
      <c r="N416" s="23"/>
      <c r="O416" s="23"/>
      <c r="P416" s="43"/>
      <c r="Q416" s="23"/>
      <c r="R416" s="23"/>
      <c r="S416" s="43"/>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90">
        <f t="shared" si="58"/>
        <v>457732</v>
      </c>
      <c r="BB416" s="64">
        <f t="shared" si="59"/>
        <v>457732</v>
      </c>
      <c r="BC416" s="65" t="str">
        <f t="shared" si="60"/>
        <v>INR  Four Lakh Fifty Seven Thousand Seven Hundred &amp; Thirty Two  Only</v>
      </c>
      <c r="BE416" s="156">
        <f>55*1.03</f>
        <v>56.65</v>
      </c>
      <c r="BI416" s="165">
        <f t="shared" si="61"/>
        <v>57.216499999999996</v>
      </c>
    </row>
    <row r="417" spans="1:61" ht="132.75" customHeight="1">
      <c r="A417" s="34">
        <v>405</v>
      </c>
      <c r="B417" s="176" t="s">
        <v>892</v>
      </c>
      <c r="C417" s="103" t="s">
        <v>873</v>
      </c>
      <c r="D417" s="153">
        <v>2000</v>
      </c>
      <c r="E417" s="154" t="s">
        <v>880</v>
      </c>
      <c r="F417" s="157">
        <v>123.79570000000001</v>
      </c>
      <c r="G417" s="23"/>
      <c r="H417" s="23"/>
      <c r="I417" s="37" t="s">
        <v>40</v>
      </c>
      <c r="J417" s="17">
        <f t="shared" si="57"/>
        <v>1</v>
      </c>
      <c r="K417" s="18" t="s">
        <v>65</v>
      </c>
      <c r="L417" s="18" t="s">
        <v>7</v>
      </c>
      <c r="M417" s="44"/>
      <c r="N417" s="23"/>
      <c r="O417" s="23"/>
      <c r="P417" s="43"/>
      <c r="Q417" s="23"/>
      <c r="R417" s="23"/>
      <c r="S417" s="43"/>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90">
        <f t="shared" si="58"/>
        <v>247591.40000000002</v>
      </c>
      <c r="BB417" s="64">
        <f t="shared" si="59"/>
        <v>247591.40000000002</v>
      </c>
      <c r="BC417" s="65" t="str">
        <f t="shared" si="60"/>
        <v>INR  Two Lakh Forty Seven Thousand Five Hundred &amp; Ninety One  and Paise Forty Only</v>
      </c>
      <c r="BE417" s="157">
        <f>119*1.03</f>
        <v>122.57000000000001</v>
      </c>
      <c r="BI417" s="165">
        <f t="shared" si="61"/>
        <v>123.79570000000001</v>
      </c>
    </row>
    <row r="418" spans="1:61" ht="87.75" customHeight="1">
      <c r="A418" s="34">
        <v>406</v>
      </c>
      <c r="B418" s="168" t="s">
        <v>893</v>
      </c>
      <c r="C418" s="103" t="s">
        <v>874</v>
      </c>
      <c r="D418" s="153">
        <v>200</v>
      </c>
      <c r="E418" s="154" t="s">
        <v>883</v>
      </c>
      <c r="F418" s="155">
        <v>40.4</v>
      </c>
      <c r="G418" s="23"/>
      <c r="H418" s="23"/>
      <c r="I418" s="37" t="s">
        <v>40</v>
      </c>
      <c r="J418" s="17">
        <f t="shared" si="57"/>
        <v>1</v>
      </c>
      <c r="K418" s="18" t="s">
        <v>65</v>
      </c>
      <c r="L418" s="18" t="s">
        <v>7</v>
      </c>
      <c r="M418" s="44"/>
      <c r="N418" s="23"/>
      <c r="O418" s="23"/>
      <c r="P418" s="43"/>
      <c r="Q418" s="23"/>
      <c r="R418" s="23"/>
      <c r="S418" s="43"/>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90">
        <f t="shared" si="58"/>
        <v>8080</v>
      </c>
      <c r="BB418" s="64">
        <f t="shared" si="59"/>
        <v>8080</v>
      </c>
      <c r="BC418" s="65" t="str">
        <f t="shared" si="60"/>
        <v>INR  Eight Thousand  &amp;Eighty  Only</v>
      </c>
      <c r="BE418" s="155">
        <v>40</v>
      </c>
      <c r="BI418" s="165">
        <f t="shared" si="61"/>
        <v>40.4</v>
      </c>
    </row>
    <row r="419" spans="1:61" ht="111" customHeight="1">
      <c r="A419" s="34">
        <v>407</v>
      </c>
      <c r="B419" s="168" t="s">
        <v>894</v>
      </c>
      <c r="C419" s="103" t="s">
        <v>875</v>
      </c>
      <c r="D419" s="153">
        <v>100</v>
      </c>
      <c r="E419" s="154" t="s">
        <v>883</v>
      </c>
      <c r="F419" s="155">
        <v>115.14</v>
      </c>
      <c r="G419" s="23"/>
      <c r="H419" s="23"/>
      <c r="I419" s="37" t="s">
        <v>40</v>
      </c>
      <c r="J419" s="17">
        <f aca="true" t="shared" si="62" ref="J419:J434">IF(I419="Less(-)",-1,1)</f>
        <v>1</v>
      </c>
      <c r="K419" s="18" t="s">
        <v>65</v>
      </c>
      <c r="L419" s="18" t="s">
        <v>7</v>
      </c>
      <c r="M419" s="44"/>
      <c r="N419" s="23"/>
      <c r="O419" s="23"/>
      <c r="P419" s="43"/>
      <c r="Q419" s="23"/>
      <c r="R419" s="23"/>
      <c r="S419" s="43"/>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90">
        <f aca="true" t="shared" si="63" ref="BA419:BA434">total_amount_ba($B$2,$D$2,D419,F419,J419,K419,M419)</f>
        <v>11514</v>
      </c>
      <c r="BB419" s="64">
        <f aca="true" t="shared" si="64" ref="BB419:BB434">BA419+SUM(N419:AZ419)</f>
        <v>11514</v>
      </c>
      <c r="BC419" s="65" t="str">
        <f aca="true" t="shared" si="65" ref="BC419:BC434">SpellNumber(L419,BB419)</f>
        <v>INR  Eleven Thousand Five Hundred &amp; Fourteen  Only</v>
      </c>
      <c r="BE419" s="155">
        <v>114</v>
      </c>
      <c r="BI419" s="165">
        <f t="shared" si="61"/>
        <v>115.14</v>
      </c>
    </row>
    <row r="420" spans="1:61" ht="124.5" customHeight="1">
      <c r="A420" s="34">
        <v>408</v>
      </c>
      <c r="B420" s="159" t="s">
        <v>895</v>
      </c>
      <c r="C420" s="103" t="s">
        <v>876</v>
      </c>
      <c r="D420" s="153">
        <v>1000</v>
      </c>
      <c r="E420" s="154" t="s">
        <v>883</v>
      </c>
      <c r="F420" s="155">
        <v>171.7</v>
      </c>
      <c r="G420" s="23"/>
      <c r="H420" s="23"/>
      <c r="I420" s="37" t="s">
        <v>40</v>
      </c>
      <c r="J420" s="17">
        <f t="shared" si="62"/>
        <v>1</v>
      </c>
      <c r="K420" s="18" t="s">
        <v>65</v>
      </c>
      <c r="L420" s="18" t="s">
        <v>7</v>
      </c>
      <c r="M420" s="44"/>
      <c r="N420" s="23"/>
      <c r="O420" s="23"/>
      <c r="P420" s="43"/>
      <c r="Q420" s="23"/>
      <c r="R420" s="23"/>
      <c r="S420" s="43"/>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90">
        <f t="shared" si="63"/>
        <v>171700</v>
      </c>
      <c r="BB420" s="64">
        <f t="shared" si="64"/>
        <v>171700</v>
      </c>
      <c r="BC420" s="65" t="str">
        <f t="shared" si="65"/>
        <v>INR  One Lakh Seventy One Thousand Seven Hundred    Only</v>
      </c>
      <c r="BE420" s="155">
        <v>170</v>
      </c>
      <c r="BI420" s="165">
        <f t="shared" si="61"/>
        <v>171.7</v>
      </c>
    </row>
    <row r="421" spans="1:61" ht="104.25" customHeight="1">
      <c r="A421" s="34">
        <v>409</v>
      </c>
      <c r="B421" s="168" t="s">
        <v>897</v>
      </c>
      <c r="C421" s="103" t="s">
        <v>928</v>
      </c>
      <c r="D421" s="153">
        <v>500</v>
      </c>
      <c r="E421" s="154" t="s">
        <v>883</v>
      </c>
      <c r="F421" s="155">
        <v>96.96000000000001</v>
      </c>
      <c r="G421" s="23"/>
      <c r="H421" s="23"/>
      <c r="I421" s="37" t="s">
        <v>40</v>
      </c>
      <c r="J421" s="17">
        <f t="shared" si="62"/>
        <v>1</v>
      </c>
      <c r="K421" s="18" t="s">
        <v>65</v>
      </c>
      <c r="L421" s="18" t="s">
        <v>7</v>
      </c>
      <c r="M421" s="44"/>
      <c r="N421" s="23"/>
      <c r="O421" s="23"/>
      <c r="P421" s="43"/>
      <c r="Q421" s="23"/>
      <c r="R421" s="23"/>
      <c r="S421" s="43"/>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90">
        <f t="shared" si="63"/>
        <v>48480.00000000001</v>
      </c>
      <c r="BB421" s="64">
        <f t="shared" si="64"/>
        <v>48480.00000000001</v>
      </c>
      <c r="BC421" s="65" t="str">
        <f t="shared" si="65"/>
        <v>INR  Forty Eight Thousand Four Hundred &amp; Eighty  Only</v>
      </c>
      <c r="BE421" s="155">
        <v>96</v>
      </c>
      <c r="BI421" s="165">
        <f t="shared" si="61"/>
        <v>96.96000000000001</v>
      </c>
    </row>
    <row r="422" spans="1:61" ht="24.75" customHeight="1">
      <c r="A422" s="34">
        <v>410</v>
      </c>
      <c r="B422" s="162" t="s">
        <v>896</v>
      </c>
      <c r="C422" s="103" t="s">
        <v>929</v>
      </c>
      <c r="D422" s="153">
        <v>10</v>
      </c>
      <c r="E422" s="154" t="s">
        <v>883</v>
      </c>
      <c r="F422" s="155">
        <v>1414</v>
      </c>
      <c r="G422" s="23"/>
      <c r="H422" s="23"/>
      <c r="I422" s="37" t="s">
        <v>40</v>
      </c>
      <c r="J422" s="17">
        <f t="shared" si="62"/>
        <v>1</v>
      </c>
      <c r="K422" s="18" t="s">
        <v>65</v>
      </c>
      <c r="L422" s="18" t="s">
        <v>7</v>
      </c>
      <c r="M422" s="44"/>
      <c r="N422" s="23"/>
      <c r="O422" s="23"/>
      <c r="P422" s="43"/>
      <c r="Q422" s="23"/>
      <c r="R422" s="23"/>
      <c r="S422" s="43"/>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90">
        <f t="shared" si="63"/>
        <v>14140</v>
      </c>
      <c r="BB422" s="64">
        <f t="shared" si="64"/>
        <v>14140</v>
      </c>
      <c r="BC422" s="65" t="str">
        <f t="shared" si="65"/>
        <v>INR  Fourteen Thousand One Hundred &amp; Forty  Only</v>
      </c>
      <c r="BE422" s="155">
        <v>1400</v>
      </c>
      <c r="BI422" s="165">
        <f t="shared" si="61"/>
        <v>1414</v>
      </c>
    </row>
    <row r="423" spans="1:61" ht="24.75" customHeight="1">
      <c r="A423" s="34">
        <v>411</v>
      </c>
      <c r="B423" s="162" t="s">
        <v>898</v>
      </c>
      <c r="C423" s="103" t="s">
        <v>930</v>
      </c>
      <c r="D423" s="153">
        <v>140</v>
      </c>
      <c r="E423" s="154" t="s">
        <v>883</v>
      </c>
      <c r="F423" s="155">
        <v>1010</v>
      </c>
      <c r="G423" s="23"/>
      <c r="H423" s="23"/>
      <c r="I423" s="37" t="s">
        <v>40</v>
      </c>
      <c r="J423" s="17">
        <f t="shared" si="62"/>
        <v>1</v>
      </c>
      <c r="K423" s="18" t="s">
        <v>65</v>
      </c>
      <c r="L423" s="18" t="s">
        <v>7</v>
      </c>
      <c r="M423" s="44"/>
      <c r="N423" s="23"/>
      <c r="O423" s="23"/>
      <c r="P423" s="43"/>
      <c r="Q423" s="23"/>
      <c r="R423" s="23"/>
      <c r="S423" s="43"/>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90">
        <f t="shared" si="63"/>
        <v>141400</v>
      </c>
      <c r="BB423" s="64">
        <f t="shared" si="64"/>
        <v>141400</v>
      </c>
      <c r="BC423" s="65" t="str">
        <f t="shared" si="65"/>
        <v>INR  One Lakh Forty One Thousand Four Hundred    Only</v>
      </c>
      <c r="BE423" s="155">
        <v>1000</v>
      </c>
      <c r="BI423" s="165">
        <f t="shared" si="61"/>
        <v>1010</v>
      </c>
    </row>
    <row r="424" spans="1:61" ht="54">
      <c r="A424" s="34">
        <v>412</v>
      </c>
      <c r="B424" s="159" t="s">
        <v>899</v>
      </c>
      <c r="C424" s="103" t="s">
        <v>931</v>
      </c>
      <c r="D424" s="153">
        <v>12</v>
      </c>
      <c r="E424" s="154" t="s">
        <v>883</v>
      </c>
      <c r="F424" s="160">
        <v>45703.51</v>
      </c>
      <c r="G424" s="23"/>
      <c r="H424" s="23"/>
      <c r="I424" s="37" t="s">
        <v>40</v>
      </c>
      <c r="J424" s="17">
        <f t="shared" si="62"/>
        <v>1</v>
      </c>
      <c r="K424" s="18" t="s">
        <v>65</v>
      </c>
      <c r="L424" s="18" t="s">
        <v>7</v>
      </c>
      <c r="M424" s="44"/>
      <c r="N424" s="23"/>
      <c r="O424" s="23"/>
      <c r="P424" s="43"/>
      <c r="Q424" s="23"/>
      <c r="R424" s="23"/>
      <c r="S424" s="43"/>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90">
        <f t="shared" si="63"/>
        <v>548442.12</v>
      </c>
      <c r="BB424" s="64">
        <f t="shared" si="64"/>
        <v>548442.12</v>
      </c>
      <c r="BC424" s="65" t="str">
        <f t="shared" si="65"/>
        <v>INR  Five Lakh Forty Eight Thousand Four Hundred &amp; Forty Two  and Paise Twelve Only</v>
      </c>
      <c r="BE424" s="158">
        <v>45251</v>
      </c>
      <c r="BI424" s="165">
        <f t="shared" si="61"/>
        <v>45703.51</v>
      </c>
    </row>
    <row r="425" spans="1:61" ht="54">
      <c r="A425" s="34">
        <v>413</v>
      </c>
      <c r="B425" s="159" t="s">
        <v>900</v>
      </c>
      <c r="C425" s="103" t="s">
        <v>932</v>
      </c>
      <c r="D425" s="153">
        <v>1</v>
      </c>
      <c r="E425" s="154" t="s">
        <v>883</v>
      </c>
      <c r="F425" s="160">
        <v>63354.270000000004</v>
      </c>
      <c r="G425" s="23"/>
      <c r="H425" s="23"/>
      <c r="I425" s="37" t="s">
        <v>40</v>
      </c>
      <c r="J425" s="17">
        <f t="shared" si="62"/>
        <v>1</v>
      </c>
      <c r="K425" s="18" t="s">
        <v>65</v>
      </c>
      <c r="L425" s="18" t="s">
        <v>7</v>
      </c>
      <c r="M425" s="44"/>
      <c r="N425" s="23"/>
      <c r="O425" s="23"/>
      <c r="P425" s="43"/>
      <c r="Q425" s="23"/>
      <c r="R425" s="23"/>
      <c r="S425" s="43"/>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90">
        <f t="shared" si="63"/>
        <v>63354.270000000004</v>
      </c>
      <c r="BB425" s="64">
        <f t="shared" si="64"/>
        <v>63354.270000000004</v>
      </c>
      <c r="BC425" s="65" t="str">
        <f t="shared" si="65"/>
        <v>INR  Sixty Three Thousand Three Hundred &amp; Fifty Four  and Paise Twenty Seven Only</v>
      </c>
      <c r="BE425" s="158">
        <v>62727</v>
      </c>
      <c r="BI425" s="165">
        <f t="shared" si="61"/>
        <v>63354.270000000004</v>
      </c>
    </row>
    <row r="426" spans="1:61" ht="54">
      <c r="A426" s="34">
        <v>414</v>
      </c>
      <c r="B426" s="159" t="s">
        <v>901</v>
      </c>
      <c r="C426" s="103" t="s">
        <v>933</v>
      </c>
      <c r="D426" s="153">
        <v>2</v>
      </c>
      <c r="E426" s="154" t="s">
        <v>883</v>
      </c>
      <c r="F426" s="160">
        <v>86621.64</v>
      </c>
      <c r="G426" s="23"/>
      <c r="H426" s="23"/>
      <c r="I426" s="37" t="s">
        <v>40</v>
      </c>
      <c r="J426" s="17">
        <f t="shared" si="62"/>
        <v>1</v>
      </c>
      <c r="K426" s="18" t="s">
        <v>65</v>
      </c>
      <c r="L426" s="18" t="s">
        <v>7</v>
      </c>
      <c r="M426" s="44"/>
      <c r="N426" s="23"/>
      <c r="O426" s="23"/>
      <c r="P426" s="43"/>
      <c r="Q426" s="23"/>
      <c r="R426" s="23"/>
      <c r="S426" s="43"/>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90">
        <f t="shared" si="63"/>
        <v>173243.28</v>
      </c>
      <c r="BB426" s="64">
        <f t="shared" si="64"/>
        <v>173243.28</v>
      </c>
      <c r="BC426" s="65" t="str">
        <f t="shared" si="65"/>
        <v>INR  One Lakh Seventy Three Thousand Two Hundred &amp; Forty Three  and Paise Twenty Eight Only</v>
      </c>
      <c r="BE426" s="158">
        <v>85764</v>
      </c>
      <c r="BI426" s="165">
        <f t="shared" si="61"/>
        <v>86621.64</v>
      </c>
    </row>
    <row r="427" spans="1:61" ht="39" customHeight="1">
      <c r="A427" s="34">
        <v>415</v>
      </c>
      <c r="B427" s="159" t="s">
        <v>902</v>
      </c>
      <c r="C427" s="103" t="s">
        <v>934</v>
      </c>
      <c r="D427" s="153">
        <v>8</v>
      </c>
      <c r="E427" s="154" t="s">
        <v>883</v>
      </c>
      <c r="F427" s="160">
        <v>1770.53</v>
      </c>
      <c r="G427" s="23"/>
      <c r="H427" s="23"/>
      <c r="I427" s="37" t="s">
        <v>40</v>
      </c>
      <c r="J427" s="17">
        <f t="shared" si="62"/>
        <v>1</v>
      </c>
      <c r="K427" s="18" t="s">
        <v>65</v>
      </c>
      <c r="L427" s="18" t="s">
        <v>7</v>
      </c>
      <c r="M427" s="44"/>
      <c r="N427" s="23"/>
      <c r="O427" s="23"/>
      <c r="P427" s="43"/>
      <c r="Q427" s="23"/>
      <c r="R427" s="23"/>
      <c r="S427" s="43"/>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90">
        <f t="shared" si="63"/>
        <v>14164.24</v>
      </c>
      <c r="BB427" s="64">
        <f t="shared" si="64"/>
        <v>14164.24</v>
      </c>
      <c r="BC427" s="65" t="str">
        <f t="shared" si="65"/>
        <v>INR  Fourteen Thousand One Hundred &amp; Sixty Four  and Paise Twenty Four Only</v>
      </c>
      <c r="BE427" s="158">
        <v>1753</v>
      </c>
      <c r="BI427" s="165">
        <f t="shared" si="61"/>
        <v>1770.53</v>
      </c>
    </row>
    <row r="428" spans="1:61" ht="54">
      <c r="A428" s="34">
        <v>416</v>
      </c>
      <c r="B428" s="152" t="s">
        <v>903</v>
      </c>
      <c r="C428" s="103" t="s">
        <v>935</v>
      </c>
      <c r="D428" s="153">
        <v>1</v>
      </c>
      <c r="E428" s="154" t="s">
        <v>883</v>
      </c>
      <c r="F428" s="160">
        <v>83689.61</v>
      </c>
      <c r="G428" s="23"/>
      <c r="H428" s="23"/>
      <c r="I428" s="37" t="s">
        <v>40</v>
      </c>
      <c r="J428" s="17">
        <f t="shared" si="62"/>
        <v>1</v>
      </c>
      <c r="K428" s="18" t="s">
        <v>65</v>
      </c>
      <c r="L428" s="18" t="s">
        <v>7</v>
      </c>
      <c r="M428" s="44"/>
      <c r="N428" s="23"/>
      <c r="O428" s="23"/>
      <c r="P428" s="43"/>
      <c r="Q428" s="23"/>
      <c r="R428" s="23"/>
      <c r="S428" s="43"/>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90">
        <f t="shared" si="63"/>
        <v>83689.61</v>
      </c>
      <c r="BB428" s="64">
        <f t="shared" si="64"/>
        <v>83689.61</v>
      </c>
      <c r="BC428" s="65" t="str">
        <f t="shared" si="65"/>
        <v>INR  Eighty Three Thousand Six Hundred &amp; Eighty Nine  and Paise Sixty One Only</v>
      </c>
      <c r="BE428" s="158">
        <v>82861</v>
      </c>
      <c r="BI428" s="165">
        <f t="shared" si="61"/>
        <v>83689.61</v>
      </c>
    </row>
    <row r="429" spans="1:61" ht="89.25" customHeight="1">
      <c r="A429" s="34">
        <v>417</v>
      </c>
      <c r="B429" s="152" t="s">
        <v>904</v>
      </c>
      <c r="C429" s="103" t="s">
        <v>936</v>
      </c>
      <c r="D429" s="153">
        <v>1</v>
      </c>
      <c r="E429" s="154" t="s">
        <v>883</v>
      </c>
      <c r="F429" s="160">
        <v>690750.11</v>
      </c>
      <c r="G429" s="23"/>
      <c r="H429" s="23"/>
      <c r="I429" s="37" t="s">
        <v>40</v>
      </c>
      <c r="J429" s="17">
        <f t="shared" si="62"/>
        <v>1</v>
      </c>
      <c r="K429" s="18" t="s">
        <v>65</v>
      </c>
      <c r="L429" s="18" t="s">
        <v>7</v>
      </c>
      <c r="M429" s="44"/>
      <c r="N429" s="23"/>
      <c r="O429" s="23"/>
      <c r="P429" s="43"/>
      <c r="Q429" s="23"/>
      <c r="R429" s="23"/>
      <c r="S429" s="43"/>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90">
        <f t="shared" si="63"/>
        <v>690750.11</v>
      </c>
      <c r="BB429" s="64">
        <f t="shared" si="64"/>
        <v>690750.11</v>
      </c>
      <c r="BC429" s="65" t="str">
        <f t="shared" si="65"/>
        <v>INR  Six Lakh Ninety Thousand Seven Hundred &amp; Fifty  and Paise Eleven Only</v>
      </c>
      <c r="BE429" s="158">
        <v>683911</v>
      </c>
      <c r="BI429" s="165">
        <f t="shared" si="61"/>
        <v>690750.11</v>
      </c>
    </row>
    <row r="430" spans="1:61" ht="43.5" customHeight="1">
      <c r="A430" s="34">
        <v>418</v>
      </c>
      <c r="B430" s="159" t="s">
        <v>905</v>
      </c>
      <c r="C430" s="103" t="s">
        <v>937</v>
      </c>
      <c r="D430" s="153">
        <v>8</v>
      </c>
      <c r="E430" s="154" t="s">
        <v>883</v>
      </c>
      <c r="F430" s="160">
        <v>6060</v>
      </c>
      <c r="G430" s="23"/>
      <c r="H430" s="23"/>
      <c r="I430" s="37" t="s">
        <v>40</v>
      </c>
      <c r="J430" s="17">
        <f t="shared" si="62"/>
        <v>1</v>
      </c>
      <c r="K430" s="18" t="s">
        <v>65</v>
      </c>
      <c r="L430" s="18" t="s">
        <v>7</v>
      </c>
      <c r="M430" s="44"/>
      <c r="N430" s="23"/>
      <c r="O430" s="23"/>
      <c r="P430" s="43"/>
      <c r="Q430" s="23"/>
      <c r="R430" s="23"/>
      <c r="S430" s="43"/>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90">
        <f t="shared" si="63"/>
        <v>48480</v>
      </c>
      <c r="BB430" s="64">
        <f t="shared" si="64"/>
        <v>48480</v>
      </c>
      <c r="BC430" s="65" t="str">
        <f t="shared" si="65"/>
        <v>INR  Forty Eight Thousand Four Hundred &amp; Eighty  Only</v>
      </c>
      <c r="BE430" s="160">
        <v>6000</v>
      </c>
      <c r="BI430" s="165">
        <f t="shared" si="61"/>
        <v>6060</v>
      </c>
    </row>
    <row r="431" spans="1:61" ht="30.75" customHeight="1">
      <c r="A431" s="34">
        <v>419</v>
      </c>
      <c r="B431" s="159" t="s">
        <v>906</v>
      </c>
      <c r="C431" s="103" t="s">
        <v>938</v>
      </c>
      <c r="D431" s="153">
        <v>2</v>
      </c>
      <c r="E431" s="154" t="s">
        <v>883</v>
      </c>
      <c r="F431" s="160">
        <v>15150</v>
      </c>
      <c r="G431" s="23"/>
      <c r="H431" s="23"/>
      <c r="I431" s="37" t="s">
        <v>40</v>
      </c>
      <c r="J431" s="17">
        <f t="shared" si="62"/>
        <v>1</v>
      </c>
      <c r="K431" s="18" t="s">
        <v>65</v>
      </c>
      <c r="L431" s="18" t="s">
        <v>7</v>
      </c>
      <c r="M431" s="44"/>
      <c r="N431" s="23"/>
      <c r="O431" s="23"/>
      <c r="P431" s="43"/>
      <c r="Q431" s="23"/>
      <c r="R431" s="23"/>
      <c r="S431" s="43"/>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90">
        <f t="shared" si="63"/>
        <v>30300</v>
      </c>
      <c r="BB431" s="64">
        <f t="shared" si="64"/>
        <v>30300</v>
      </c>
      <c r="BC431" s="65" t="str">
        <f t="shared" si="65"/>
        <v>INR  Thirty Thousand Three Hundred    Only</v>
      </c>
      <c r="BE431" s="158">
        <v>15000</v>
      </c>
      <c r="BI431" s="165">
        <f t="shared" si="61"/>
        <v>15150</v>
      </c>
    </row>
    <row r="432" spans="1:61" ht="27.75" customHeight="1">
      <c r="A432" s="34">
        <v>420</v>
      </c>
      <c r="B432" s="159" t="s">
        <v>907</v>
      </c>
      <c r="C432" s="103" t="s">
        <v>939</v>
      </c>
      <c r="D432" s="153">
        <v>1</v>
      </c>
      <c r="E432" s="154" t="s">
        <v>883</v>
      </c>
      <c r="F432" s="160">
        <v>30300</v>
      </c>
      <c r="G432" s="23"/>
      <c r="H432" s="23"/>
      <c r="I432" s="37" t="s">
        <v>40</v>
      </c>
      <c r="J432" s="17">
        <f t="shared" si="62"/>
        <v>1</v>
      </c>
      <c r="K432" s="18" t="s">
        <v>65</v>
      </c>
      <c r="L432" s="18" t="s">
        <v>7</v>
      </c>
      <c r="M432" s="44"/>
      <c r="N432" s="23"/>
      <c r="O432" s="23"/>
      <c r="P432" s="43"/>
      <c r="Q432" s="23"/>
      <c r="R432" s="23"/>
      <c r="S432" s="43"/>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90">
        <f t="shared" si="63"/>
        <v>30300</v>
      </c>
      <c r="BB432" s="64">
        <f t="shared" si="64"/>
        <v>30300</v>
      </c>
      <c r="BC432" s="65" t="str">
        <f t="shared" si="65"/>
        <v>INR  Thirty Thousand Three Hundred    Only</v>
      </c>
      <c r="BE432" s="158">
        <v>30000</v>
      </c>
      <c r="BI432" s="165">
        <f t="shared" si="61"/>
        <v>30300</v>
      </c>
    </row>
    <row r="433" spans="1:61" ht="32.25" customHeight="1">
      <c r="A433" s="34">
        <v>421</v>
      </c>
      <c r="B433" s="159" t="s">
        <v>908</v>
      </c>
      <c r="C433" s="103" t="s">
        <v>940</v>
      </c>
      <c r="D433" s="153">
        <v>5</v>
      </c>
      <c r="E433" s="154" t="s">
        <v>883</v>
      </c>
      <c r="F433" s="160">
        <v>10100</v>
      </c>
      <c r="G433" s="23"/>
      <c r="H433" s="23"/>
      <c r="I433" s="37" t="s">
        <v>40</v>
      </c>
      <c r="J433" s="17">
        <f t="shared" si="62"/>
        <v>1</v>
      </c>
      <c r="K433" s="18" t="s">
        <v>65</v>
      </c>
      <c r="L433" s="18" t="s">
        <v>7</v>
      </c>
      <c r="M433" s="44"/>
      <c r="N433" s="23"/>
      <c r="O433" s="23"/>
      <c r="P433" s="43"/>
      <c r="Q433" s="23"/>
      <c r="R433" s="23"/>
      <c r="S433" s="43"/>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90">
        <f t="shared" si="63"/>
        <v>50500</v>
      </c>
      <c r="BB433" s="64">
        <f t="shared" si="64"/>
        <v>50500</v>
      </c>
      <c r="BC433" s="65" t="str">
        <f t="shared" si="65"/>
        <v>INR  Fifty Thousand Five Hundred    Only</v>
      </c>
      <c r="BE433" s="158">
        <v>10000</v>
      </c>
      <c r="BI433" s="165">
        <f t="shared" si="61"/>
        <v>10100</v>
      </c>
    </row>
    <row r="434" spans="1:61" ht="42.75" customHeight="1">
      <c r="A434" s="34">
        <v>422</v>
      </c>
      <c r="B434" s="159" t="s">
        <v>909</v>
      </c>
      <c r="C434" s="103" t="s">
        <v>941</v>
      </c>
      <c r="D434" s="153">
        <v>150</v>
      </c>
      <c r="E434" s="154" t="s">
        <v>883</v>
      </c>
      <c r="F434" s="160">
        <v>303</v>
      </c>
      <c r="G434" s="23"/>
      <c r="H434" s="23"/>
      <c r="I434" s="37" t="s">
        <v>40</v>
      </c>
      <c r="J434" s="17">
        <f t="shared" si="62"/>
        <v>1</v>
      </c>
      <c r="K434" s="18" t="s">
        <v>65</v>
      </c>
      <c r="L434" s="18" t="s">
        <v>7</v>
      </c>
      <c r="M434" s="44"/>
      <c r="N434" s="23"/>
      <c r="O434" s="23"/>
      <c r="P434" s="43"/>
      <c r="Q434" s="23"/>
      <c r="R434" s="23"/>
      <c r="S434" s="43"/>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90">
        <f t="shared" si="63"/>
        <v>45450</v>
      </c>
      <c r="BB434" s="64">
        <f t="shared" si="64"/>
        <v>45450</v>
      </c>
      <c r="BC434" s="65" t="str">
        <f t="shared" si="65"/>
        <v>INR  Forty Five Thousand Four Hundred &amp; Fifty  Only</v>
      </c>
      <c r="BE434" s="161">
        <v>300</v>
      </c>
      <c r="BI434" s="165">
        <f t="shared" si="61"/>
        <v>303</v>
      </c>
    </row>
    <row r="435" spans="1:61" ht="32.25" customHeight="1">
      <c r="A435" s="34">
        <v>423</v>
      </c>
      <c r="B435" s="170" t="s">
        <v>910</v>
      </c>
      <c r="C435" s="103" t="s">
        <v>942</v>
      </c>
      <c r="D435" s="153">
        <v>10</v>
      </c>
      <c r="E435" s="154" t="s">
        <v>883</v>
      </c>
      <c r="F435" s="160">
        <v>9090</v>
      </c>
      <c r="G435" s="23"/>
      <c r="H435" s="23"/>
      <c r="I435" s="37" t="s">
        <v>40</v>
      </c>
      <c r="J435" s="17">
        <f aca="true" t="shared" si="66" ref="J435:J441">IF(I435="Less(-)",-1,1)</f>
        <v>1</v>
      </c>
      <c r="K435" s="18" t="s">
        <v>65</v>
      </c>
      <c r="L435" s="18" t="s">
        <v>7</v>
      </c>
      <c r="M435" s="44"/>
      <c r="N435" s="23"/>
      <c r="O435" s="23"/>
      <c r="P435" s="43"/>
      <c r="Q435" s="23"/>
      <c r="R435" s="23"/>
      <c r="S435" s="43"/>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90">
        <f aca="true" t="shared" si="67" ref="BA435:BA441">total_amount_ba($B$2,$D$2,D435,F435,J435,K435,M435)</f>
        <v>90900</v>
      </c>
      <c r="BB435" s="64">
        <f aca="true" t="shared" si="68" ref="BB435:BB441">BA435+SUM(N435:AZ435)</f>
        <v>90900</v>
      </c>
      <c r="BC435" s="65" t="str">
        <f aca="true" t="shared" si="69" ref="BC435:BC441">SpellNumber(L435,BB435)</f>
        <v>INR  Ninety Thousand Nine Hundred    Only</v>
      </c>
      <c r="BE435" s="158">
        <v>9000</v>
      </c>
      <c r="BI435" s="165">
        <f t="shared" si="61"/>
        <v>9090</v>
      </c>
    </row>
    <row r="436" spans="1:61" ht="35.25" customHeight="1">
      <c r="A436" s="34">
        <v>424</v>
      </c>
      <c r="B436" s="162" t="s">
        <v>911</v>
      </c>
      <c r="C436" s="103" t="s">
        <v>943</v>
      </c>
      <c r="D436" s="153">
        <v>2000</v>
      </c>
      <c r="E436" s="154" t="s">
        <v>883</v>
      </c>
      <c r="F436" s="160">
        <v>122.21000000000001</v>
      </c>
      <c r="G436" s="23"/>
      <c r="H436" s="23"/>
      <c r="I436" s="37" t="s">
        <v>40</v>
      </c>
      <c r="J436" s="17">
        <f t="shared" si="66"/>
        <v>1</v>
      </c>
      <c r="K436" s="18" t="s">
        <v>65</v>
      </c>
      <c r="L436" s="18" t="s">
        <v>7</v>
      </c>
      <c r="M436" s="44"/>
      <c r="N436" s="23"/>
      <c r="O436" s="23"/>
      <c r="P436" s="43"/>
      <c r="Q436" s="23"/>
      <c r="R436" s="23"/>
      <c r="S436" s="43"/>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90">
        <f t="shared" si="67"/>
        <v>244420.00000000003</v>
      </c>
      <c r="BB436" s="64">
        <f t="shared" si="68"/>
        <v>244420.00000000003</v>
      </c>
      <c r="BC436" s="65" t="str">
        <f t="shared" si="69"/>
        <v>INR  Two Lakh Forty Four Thousand Four Hundred &amp; Twenty  Only</v>
      </c>
      <c r="BE436" s="158">
        <v>121</v>
      </c>
      <c r="BI436" s="165">
        <f t="shared" si="61"/>
        <v>122.21000000000001</v>
      </c>
    </row>
    <row r="437" spans="1:61" ht="29.25" customHeight="1">
      <c r="A437" s="34">
        <v>425</v>
      </c>
      <c r="B437" s="162" t="s">
        <v>912</v>
      </c>
      <c r="C437" s="103" t="s">
        <v>944</v>
      </c>
      <c r="D437" s="153">
        <v>5</v>
      </c>
      <c r="E437" s="154" t="s">
        <v>883</v>
      </c>
      <c r="F437" s="160">
        <v>1907.89</v>
      </c>
      <c r="G437" s="23"/>
      <c r="H437" s="23"/>
      <c r="I437" s="37" t="s">
        <v>40</v>
      </c>
      <c r="J437" s="17">
        <f t="shared" si="66"/>
        <v>1</v>
      </c>
      <c r="K437" s="18" t="s">
        <v>65</v>
      </c>
      <c r="L437" s="18" t="s">
        <v>7</v>
      </c>
      <c r="M437" s="44"/>
      <c r="N437" s="23"/>
      <c r="O437" s="23"/>
      <c r="P437" s="43"/>
      <c r="Q437" s="23"/>
      <c r="R437" s="23"/>
      <c r="S437" s="43"/>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90">
        <f t="shared" si="67"/>
        <v>9539.45</v>
      </c>
      <c r="BB437" s="64">
        <f t="shared" si="68"/>
        <v>9539.45</v>
      </c>
      <c r="BC437" s="65" t="str">
        <f t="shared" si="69"/>
        <v>INR  Nine Thousand Five Hundred &amp; Thirty Nine  and Paise Forty Five Only</v>
      </c>
      <c r="BE437" s="158">
        <v>1889</v>
      </c>
      <c r="BI437" s="165">
        <f t="shared" si="61"/>
        <v>1907.89</v>
      </c>
    </row>
    <row r="438" spans="1:61" ht="33" customHeight="1">
      <c r="A438" s="34">
        <v>426</v>
      </c>
      <c r="B438" s="162" t="s">
        <v>913</v>
      </c>
      <c r="C438" s="103" t="s">
        <v>945</v>
      </c>
      <c r="D438" s="153">
        <v>5</v>
      </c>
      <c r="E438" s="154" t="s">
        <v>883</v>
      </c>
      <c r="F438" s="160">
        <v>2438.14</v>
      </c>
      <c r="G438" s="23"/>
      <c r="H438" s="23"/>
      <c r="I438" s="37" t="s">
        <v>40</v>
      </c>
      <c r="J438" s="17">
        <f t="shared" si="66"/>
        <v>1</v>
      </c>
      <c r="K438" s="18" t="s">
        <v>65</v>
      </c>
      <c r="L438" s="18" t="s">
        <v>7</v>
      </c>
      <c r="M438" s="44"/>
      <c r="N438" s="23"/>
      <c r="O438" s="23"/>
      <c r="P438" s="43"/>
      <c r="Q438" s="23"/>
      <c r="R438" s="23"/>
      <c r="S438" s="43"/>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90">
        <f t="shared" si="67"/>
        <v>12190.699999999999</v>
      </c>
      <c r="BB438" s="64">
        <f t="shared" si="68"/>
        <v>12190.699999999999</v>
      </c>
      <c r="BC438" s="65" t="str">
        <f t="shared" si="69"/>
        <v>INR  Twelve Thousand One Hundred &amp; Ninety  and Paise Seventy Only</v>
      </c>
      <c r="BE438" s="158">
        <v>2414</v>
      </c>
      <c r="BI438" s="165">
        <f t="shared" si="61"/>
        <v>2438.14</v>
      </c>
    </row>
    <row r="439" spans="1:61" ht="31.5" customHeight="1">
      <c r="A439" s="34">
        <v>427</v>
      </c>
      <c r="B439" s="162" t="s">
        <v>914</v>
      </c>
      <c r="C439" s="103" t="s">
        <v>946</v>
      </c>
      <c r="D439" s="153">
        <v>10</v>
      </c>
      <c r="E439" s="154" t="s">
        <v>883</v>
      </c>
      <c r="F439" s="160">
        <v>19076.88</v>
      </c>
      <c r="G439" s="23"/>
      <c r="H439" s="23"/>
      <c r="I439" s="37" t="s">
        <v>40</v>
      </c>
      <c r="J439" s="17">
        <f t="shared" si="66"/>
        <v>1</v>
      </c>
      <c r="K439" s="18" t="s">
        <v>65</v>
      </c>
      <c r="L439" s="18" t="s">
        <v>7</v>
      </c>
      <c r="M439" s="44"/>
      <c r="N439" s="23"/>
      <c r="O439" s="23"/>
      <c r="P439" s="43"/>
      <c r="Q439" s="23"/>
      <c r="R439" s="23"/>
      <c r="S439" s="43"/>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90">
        <f t="shared" si="67"/>
        <v>190768.80000000002</v>
      </c>
      <c r="BB439" s="64">
        <f t="shared" si="68"/>
        <v>190768.80000000002</v>
      </c>
      <c r="BC439" s="65" t="str">
        <f t="shared" si="69"/>
        <v>INR  One Lakh Ninety Thousand Seven Hundred &amp; Sixty Eight  and Paise Eighty Only</v>
      </c>
      <c r="BE439" s="158">
        <v>18888</v>
      </c>
      <c r="BI439" s="165">
        <f t="shared" si="61"/>
        <v>19076.88</v>
      </c>
    </row>
    <row r="440" spans="1:61" ht="30.75" customHeight="1">
      <c r="A440" s="34">
        <v>428</v>
      </c>
      <c r="B440" s="162" t="s">
        <v>915</v>
      </c>
      <c r="C440" s="103" t="s">
        <v>947</v>
      </c>
      <c r="D440" s="153">
        <v>1</v>
      </c>
      <c r="E440" s="154" t="s">
        <v>883</v>
      </c>
      <c r="F440" s="160">
        <v>10100</v>
      </c>
      <c r="G440" s="23"/>
      <c r="H440" s="23"/>
      <c r="I440" s="37" t="s">
        <v>40</v>
      </c>
      <c r="J440" s="17">
        <f t="shared" si="66"/>
        <v>1</v>
      </c>
      <c r="K440" s="18" t="s">
        <v>65</v>
      </c>
      <c r="L440" s="18" t="s">
        <v>7</v>
      </c>
      <c r="M440" s="44"/>
      <c r="N440" s="23"/>
      <c r="O440" s="23"/>
      <c r="P440" s="43"/>
      <c r="Q440" s="23"/>
      <c r="R440" s="23"/>
      <c r="S440" s="43"/>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90">
        <f t="shared" si="67"/>
        <v>10100</v>
      </c>
      <c r="BB440" s="64">
        <f t="shared" si="68"/>
        <v>10100</v>
      </c>
      <c r="BC440" s="65" t="str">
        <f t="shared" si="69"/>
        <v>INR  Ten Thousand One Hundred    Only</v>
      </c>
      <c r="BE440" s="158">
        <v>10000</v>
      </c>
      <c r="BI440" s="165">
        <f t="shared" si="61"/>
        <v>10100</v>
      </c>
    </row>
    <row r="441" spans="1:61" ht="28.5" customHeight="1">
      <c r="A441" s="34">
        <v>429</v>
      </c>
      <c r="B441" s="162" t="s">
        <v>916</v>
      </c>
      <c r="C441" s="103" t="s">
        <v>948</v>
      </c>
      <c r="D441" s="153">
        <v>8</v>
      </c>
      <c r="E441" s="154" t="s">
        <v>883</v>
      </c>
      <c r="F441" s="160">
        <v>5050</v>
      </c>
      <c r="G441" s="23"/>
      <c r="H441" s="23"/>
      <c r="I441" s="37" t="s">
        <v>40</v>
      </c>
      <c r="J441" s="17">
        <f t="shared" si="66"/>
        <v>1</v>
      </c>
      <c r="K441" s="18" t="s">
        <v>65</v>
      </c>
      <c r="L441" s="18" t="s">
        <v>7</v>
      </c>
      <c r="M441" s="44"/>
      <c r="N441" s="23"/>
      <c r="O441" s="23"/>
      <c r="P441" s="43"/>
      <c r="Q441" s="23"/>
      <c r="R441" s="23"/>
      <c r="S441" s="43"/>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90">
        <f t="shared" si="67"/>
        <v>40400</v>
      </c>
      <c r="BB441" s="64">
        <f t="shared" si="68"/>
        <v>40400</v>
      </c>
      <c r="BC441" s="65" t="str">
        <f t="shared" si="69"/>
        <v>INR  Forty Thousand Four Hundred    Only</v>
      </c>
      <c r="BE441" s="158">
        <v>5000</v>
      </c>
      <c r="BI441" s="165">
        <f t="shared" si="61"/>
        <v>5050</v>
      </c>
    </row>
    <row r="442" spans="1:61" ht="31.5" customHeight="1">
      <c r="A442" s="34">
        <v>430</v>
      </c>
      <c r="B442" s="162" t="s">
        <v>917</v>
      </c>
      <c r="C442" s="103" t="s">
        <v>949</v>
      </c>
      <c r="D442" s="153">
        <v>50</v>
      </c>
      <c r="E442" s="154" t="s">
        <v>883</v>
      </c>
      <c r="F442" s="160">
        <v>1599.84</v>
      </c>
      <c r="G442" s="23"/>
      <c r="H442" s="23"/>
      <c r="I442" s="37" t="s">
        <v>40</v>
      </c>
      <c r="J442" s="17">
        <f>IF(I442="Less(-)",-1,1)</f>
        <v>1</v>
      </c>
      <c r="K442" s="18" t="s">
        <v>65</v>
      </c>
      <c r="L442" s="18" t="s">
        <v>7</v>
      </c>
      <c r="M442" s="44"/>
      <c r="N442" s="23"/>
      <c r="O442" s="23"/>
      <c r="P442" s="43"/>
      <c r="Q442" s="23"/>
      <c r="R442" s="23"/>
      <c r="S442" s="43"/>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90">
        <f>total_amount_ba($B$2,$D$2,D442,F442,J442,K442,M442)</f>
        <v>79992</v>
      </c>
      <c r="BB442" s="64">
        <f>BA442+SUM(N442:AZ442)</f>
        <v>79992</v>
      </c>
      <c r="BC442" s="65" t="str">
        <f>SpellNumber(L442,BB442)</f>
        <v>INR  Seventy Nine Thousand Nine Hundred &amp; Ninety Two  Only</v>
      </c>
      <c r="BE442" s="158">
        <v>1584</v>
      </c>
      <c r="BI442" s="165">
        <f t="shared" si="61"/>
        <v>1599.84</v>
      </c>
    </row>
    <row r="443" spans="1:61" ht="28.5" customHeight="1">
      <c r="A443" s="34">
        <v>431</v>
      </c>
      <c r="B443" s="162" t="s">
        <v>918</v>
      </c>
      <c r="C443" s="103" t="s">
        <v>950</v>
      </c>
      <c r="D443" s="153">
        <v>1</v>
      </c>
      <c r="E443" s="154" t="s">
        <v>883</v>
      </c>
      <c r="F443" s="160">
        <v>303000</v>
      </c>
      <c r="G443" s="23"/>
      <c r="H443" s="23"/>
      <c r="I443" s="37" t="s">
        <v>40</v>
      </c>
      <c r="J443" s="17">
        <f>IF(I443="Less(-)",-1,1)</f>
        <v>1</v>
      </c>
      <c r="K443" s="18" t="s">
        <v>65</v>
      </c>
      <c r="L443" s="18" t="s">
        <v>7</v>
      </c>
      <c r="M443" s="44"/>
      <c r="N443" s="23"/>
      <c r="O443" s="23"/>
      <c r="P443" s="43"/>
      <c r="Q443" s="23"/>
      <c r="R443" s="23"/>
      <c r="S443" s="43"/>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90">
        <f>total_amount_ba($B$2,$D$2,D443,F443,J443,K443,M443)</f>
        <v>303000</v>
      </c>
      <c r="BB443" s="64">
        <f>BA443+SUM(N443:AZ443)</f>
        <v>303000</v>
      </c>
      <c r="BC443" s="65" t="str">
        <f>SpellNumber(L443,BB443)</f>
        <v>INR  Three Lakh Three Thousand    Only</v>
      </c>
      <c r="BE443" s="158">
        <v>300000</v>
      </c>
      <c r="BI443" s="165">
        <f t="shared" si="61"/>
        <v>303000</v>
      </c>
    </row>
    <row r="444" spans="1:61" ht="27" customHeight="1">
      <c r="A444" s="34">
        <v>432</v>
      </c>
      <c r="B444" s="159" t="s">
        <v>919</v>
      </c>
      <c r="C444" s="103" t="s">
        <v>951</v>
      </c>
      <c r="D444" s="153">
        <v>3</v>
      </c>
      <c r="E444" s="154" t="s">
        <v>883</v>
      </c>
      <c r="F444" s="160">
        <v>1010</v>
      </c>
      <c r="G444" s="23"/>
      <c r="H444" s="23"/>
      <c r="I444" s="37" t="s">
        <v>40</v>
      </c>
      <c r="J444" s="17">
        <f aca="true" t="shared" si="70" ref="J444:J451">IF(I444="Less(-)",-1,1)</f>
        <v>1</v>
      </c>
      <c r="K444" s="18" t="s">
        <v>65</v>
      </c>
      <c r="L444" s="18" t="s">
        <v>7</v>
      </c>
      <c r="M444" s="44"/>
      <c r="N444" s="23"/>
      <c r="O444" s="23"/>
      <c r="P444" s="43"/>
      <c r="Q444" s="23"/>
      <c r="R444" s="23"/>
      <c r="S444" s="43"/>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90">
        <f aca="true" t="shared" si="71" ref="BA444:BA451">total_amount_ba($B$2,$D$2,D444,F444,J444,K444,M444)</f>
        <v>3030</v>
      </c>
      <c r="BB444" s="64">
        <f aca="true" t="shared" si="72" ref="BB444:BB451">BA444+SUM(N444:AZ444)</f>
        <v>3030</v>
      </c>
      <c r="BC444" s="65" t="str">
        <f aca="true" t="shared" si="73" ref="BC444:BC451">SpellNumber(L444,BB444)</f>
        <v>INR  Three Thousand  &amp;Thirty  Only</v>
      </c>
      <c r="BE444" s="158">
        <v>1000</v>
      </c>
      <c r="BI444" s="165">
        <f t="shared" si="61"/>
        <v>1010</v>
      </c>
    </row>
    <row r="445" spans="1:61" ht="27" customHeight="1">
      <c r="A445" s="34">
        <v>433</v>
      </c>
      <c r="B445" s="159" t="s">
        <v>920</v>
      </c>
      <c r="C445" s="103" t="s">
        <v>952</v>
      </c>
      <c r="D445" s="153">
        <v>150</v>
      </c>
      <c r="E445" s="154" t="s">
        <v>883</v>
      </c>
      <c r="F445" s="160">
        <v>80.8</v>
      </c>
      <c r="G445" s="23"/>
      <c r="H445" s="23"/>
      <c r="I445" s="37" t="s">
        <v>40</v>
      </c>
      <c r="J445" s="17">
        <f t="shared" si="70"/>
        <v>1</v>
      </c>
      <c r="K445" s="18" t="s">
        <v>65</v>
      </c>
      <c r="L445" s="18" t="s">
        <v>7</v>
      </c>
      <c r="M445" s="44"/>
      <c r="N445" s="23"/>
      <c r="O445" s="23"/>
      <c r="P445" s="43"/>
      <c r="Q445" s="23"/>
      <c r="R445" s="23"/>
      <c r="S445" s="43"/>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90">
        <f t="shared" si="71"/>
        <v>12120</v>
      </c>
      <c r="BB445" s="64">
        <f t="shared" si="72"/>
        <v>12120</v>
      </c>
      <c r="BC445" s="65" t="str">
        <f t="shared" si="73"/>
        <v>INR  Twelve Thousand One Hundred &amp; Twenty  Only</v>
      </c>
      <c r="BE445" s="158">
        <v>80</v>
      </c>
      <c r="BI445" s="165">
        <f t="shared" si="61"/>
        <v>80.8</v>
      </c>
    </row>
    <row r="446" spans="1:61" ht="171.75" customHeight="1">
      <c r="A446" s="34">
        <v>434</v>
      </c>
      <c r="B446" s="152" t="s">
        <v>967</v>
      </c>
      <c r="C446" s="103" t="s">
        <v>953</v>
      </c>
      <c r="D446" s="171">
        <v>5</v>
      </c>
      <c r="E446" s="172" t="s">
        <v>39</v>
      </c>
      <c r="F446" s="173">
        <v>75750</v>
      </c>
      <c r="G446" s="23"/>
      <c r="H446" s="23"/>
      <c r="I446" s="37" t="s">
        <v>40</v>
      </c>
      <c r="J446" s="17">
        <f t="shared" si="70"/>
        <v>1</v>
      </c>
      <c r="K446" s="18" t="s">
        <v>65</v>
      </c>
      <c r="L446" s="18" t="s">
        <v>7</v>
      </c>
      <c r="M446" s="44"/>
      <c r="N446" s="23"/>
      <c r="O446" s="23"/>
      <c r="P446" s="43"/>
      <c r="Q446" s="23"/>
      <c r="R446" s="23"/>
      <c r="S446" s="43"/>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90">
        <f t="shared" si="71"/>
        <v>378750</v>
      </c>
      <c r="BB446" s="64">
        <f t="shared" si="72"/>
        <v>378750</v>
      </c>
      <c r="BC446" s="65" t="str">
        <f t="shared" si="73"/>
        <v>INR  Three Lakh Seventy Eight Thousand Seven Hundred &amp; Fifty  Only</v>
      </c>
      <c r="BE446" s="163">
        <v>75000</v>
      </c>
      <c r="BI446" s="165">
        <f t="shared" si="61"/>
        <v>75750</v>
      </c>
    </row>
    <row r="447" spans="1:61" ht="75.75" customHeight="1">
      <c r="A447" s="34">
        <v>435</v>
      </c>
      <c r="B447" s="152" t="s">
        <v>921</v>
      </c>
      <c r="C447" s="103" t="s">
        <v>954</v>
      </c>
      <c r="D447" s="171">
        <v>190</v>
      </c>
      <c r="E447" s="172" t="s">
        <v>39</v>
      </c>
      <c r="F447" s="173">
        <v>4024.85</v>
      </c>
      <c r="G447" s="23"/>
      <c r="H447" s="23"/>
      <c r="I447" s="37" t="s">
        <v>40</v>
      </c>
      <c r="J447" s="17">
        <f t="shared" si="70"/>
        <v>1</v>
      </c>
      <c r="K447" s="18" t="s">
        <v>65</v>
      </c>
      <c r="L447" s="18" t="s">
        <v>7</v>
      </c>
      <c r="M447" s="44"/>
      <c r="N447" s="23"/>
      <c r="O447" s="23"/>
      <c r="P447" s="43"/>
      <c r="Q447" s="23"/>
      <c r="R447" s="23"/>
      <c r="S447" s="43"/>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90">
        <f t="shared" si="71"/>
        <v>764721.5</v>
      </c>
      <c r="BB447" s="64">
        <f t="shared" si="72"/>
        <v>764721.5</v>
      </c>
      <c r="BC447" s="65" t="str">
        <f t="shared" si="73"/>
        <v>INR  Seven Lakh Sixty Four Thousand Seven Hundred &amp; Twenty One  and Paise Fifty Only</v>
      </c>
      <c r="BE447" s="163">
        <v>3985</v>
      </c>
      <c r="BI447" s="165">
        <f t="shared" si="61"/>
        <v>4024.85</v>
      </c>
    </row>
    <row r="448" spans="1:61" ht="84.75" customHeight="1">
      <c r="A448" s="34">
        <v>436</v>
      </c>
      <c r="B448" s="152" t="s">
        <v>922</v>
      </c>
      <c r="C448" s="103" t="s">
        <v>955</v>
      </c>
      <c r="D448" s="171">
        <v>20</v>
      </c>
      <c r="E448" s="172" t="s">
        <v>39</v>
      </c>
      <c r="F448" s="173">
        <v>6355.93</v>
      </c>
      <c r="G448" s="23"/>
      <c r="H448" s="23"/>
      <c r="I448" s="37" t="s">
        <v>40</v>
      </c>
      <c r="J448" s="17">
        <f t="shared" si="70"/>
        <v>1</v>
      </c>
      <c r="K448" s="18" t="s">
        <v>65</v>
      </c>
      <c r="L448" s="18" t="s">
        <v>7</v>
      </c>
      <c r="M448" s="44"/>
      <c r="N448" s="23"/>
      <c r="O448" s="23"/>
      <c r="P448" s="43"/>
      <c r="Q448" s="23"/>
      <c r="R448" s="23"/>
      <c r="S448" s="43"/>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90">
        <f t="shared" si="71"/>
        <v>127118.6</v>
      </c>
      <c r="BB448" s="64">
        <f t="shared" si="72"/>
        <v>127118.6</v>
      </c>
      <c r="BC448" s="65" t="str">
        <f t="shared" si="73"/>
        <v>INR  One Lakh Twenty Seven Thousand One Hundred &amp; Eighteen  and Paise Sixty Only</v>
      </c>
      <c r="BE448" s="163">
        <v>6293</v>
      </c>
      <c r="BI448" s="165">
        <f t="shared" si="61"/>
        <v>6355.93</v>
      </c>
    </row>
    <row r="449" spans="1:61" ht="71.25">
      <c r="A449" s="34">
        <v>437</v>
      </c>
      <c r="B449" s="152" t="s">
        <v>923</v>
      </c>
      <c r="C449" s="103" t="s">
        <v>956</v>
      </c>
      <c r="D449" s="171">
        <v>40</v>
      </c>
      <c r="E449" s="172" t="s">
        <v>39</v>
      </c>
      <c r="F449" s="173">
        <v>4949</v>
      </c>
      <c r="G449" s="23"/>
      <c r="H449" s="23"/>
      <c r="I449" s="37" t="s">
        <v>40</v>
      </c>
      <c r="J449" s="17">
        <f t="shared" si="70"/>
        <v>1</v>
      </c>
      <c r="K449" s="18" t="s">
        <v>65</v>
      </c>
      <c r="L449" s="18" t="s">
        <v>7</v>
      </c>
      <c r="M449" s="44"/>
      <c r="N449" s="23"/>
      <c r="O449" s="23"/>
      <c r="P449" s="43"/>
      <c r="Q449" s="23"/>
      <c r="R449" s="23"/>
      <c r="S449" s="43"/>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90">
        <f t="shared" si="71"/>
        <v>197960</v>
      </c>
      <c r="BB449" s="64">
        <f t="shared" si="72"/>
        <v>197960</v>
      </c>
      <c r="BC449" s="65" t="str">
        <f t="shared" si="73"/>
        <v>INR  One Lakh Ninety Seven Thousand Nine Hundred &amp; Sixty  Only</v>
      </c>
      <c r="BE449" s="163">
        <v>4900</v>
      </c>
      <c r="BI449" s="165">
        <f t="shared" si="61"/>
        <v>4949</v>
      </c>
    </row>
    <row r="450" spans="1:61" ht="61.5" customHeight="1">
      <c r="A450" s="34">
        <v>438</v>
      </c>
      <c r="B450" s="152" t="s">
        <v>924</v>
      </c>
      <c r="C450" s="103" t="s">
        <v>957</v>
      </c>
      <c r="D450" s="171">
        <v>4000</v>
      </c>
      <c r="E450" s="172" t="s">
        <v>925</v>
      </c>
      <c r="F450" s="173">
        <v>66.66</v>
      </c>
      <c r="G450" s="23"/>
      <c r="H450" s="23"/>
      <c r="I450" s="37" t="s">
        <v>40</v>
      </c>
      <c r="J450" s="17">
        <f t="shared" si="70"/>
        <v>1</v>
      </c>
      <c r="K450" s="18" t="s">
        <v>65</v>
      </c>
      <c r="L450" s="18" t="s">
        <v>7</v>
      </c>
      <c r="M450" s="44"/>
      <c r="N450" s="23"/>
      <c r="O450" s="23"/>
      <c r="P450" s="43"/>
      <c r="Q450" s="23"/>
      <c r="R450" s="23"/>
      <c r="S450" s="43"/>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90">
        <f t="shared" si="71"/>
        <v>266640</v>
      </c>
      <c r="BB450" s="64">
        <f t="shared" si="72"/>
        <v>266640</v>
      </c>
      <c r="BC450" s="65" t="str">
        <f t="shared" si="73"/>
        <v>INR  Two Lakh Sixty Six Thousand Six Hundred &amp; Forty  Only</v>
      </c>
      <c r="BE450" s="163">
        <v>66</v>
      </c>
      <c r="BI450" s="165">
        <f t="shared" si="61"/>
        <v>66.66</v>
      </c>
    </row>
    <row r="451" spans="1:61" ht="71.25" customHeight="1">
      <c r="A451" s="34">
        <v>439</v>
      </c>
      <c r="B451" s="152" t="s">
        <v>926</v>
      </c>
      <c r="C451" s="103" t="s">
        <v>958</v>
      </c>
      <c r="D451" s="171">
        <v>4000</v>
      </c>
      <c r="E451" s="172" t="s">
        <v>925</v>
      </c>
      <c r="F451" s="173">
        <v>57.57</v>
      </c>
      <c r="G451" s="23"/>
      <c r="H451" s="23"/>
      <c r="I451" s="37" t="s">
        <v>40</v>
      </c>
      <c r="J451" s="17">
        <f t="shared" si="70"/>
        <v>1</v>
      </c>
      <c r="K451" s="18" t="s">
        <v>65</v>
      </c>
      <c r="L451" s="18" t="s">
        <v>7</v>
      </c>
      <c r="M451" s="44"/>
      <c r="N451" s="23"/>
      <c r="O451" s="23"/>
      <c r="P451" s="43"/>
      <c r="Q451" s="23"/>
      <c r="R451" s="23"/>
      <c r="S451" s="43"/>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90">
        <f t="shared" si="71"/>
        <v>230280</v>
      </c>
      <c r="BB451" s="64">
        <f t="shared" si="72"/>
        <v>230280</v>
      </c>
      <c r="BC451" s="65" t="str">
        <f t="shared" si="73"/>
        <v>INR  Two Lakh Thirty Thousand Two Hundred &amp; Eighty  Only</v>
      </c>
      <c r="BE451" s="163">
        <v>57</v>
      </c>
      <c r="BI451" s="165">
        <f t="shared" si="61"/>
        <v>57.57</v>
      </c>
    </row>
    <row r="452" spans="1:61" ht="57.75" customHeight="1">
      <c r="A452" s="34">
        <v>440</v>
      </c>
      <c r="B452" s="152" t="s">
        <v>927</v>
      </c>
      <c r="C452" s="103" t="s">
        <v>959</v>
      </c>
      <c r="D452" s="171">
        <v>200</v>
      </c>
      <c r="E452" s="172" t="s">
        <v>39</v>
      </c>
      <c r="F452" s="173">
        <v>151.5</v>
      </c>
      <c r="G452" s="23"/>
      <c r="H452" s="23"/>
      <c r="I452" s="37" t="s">
        <v>40</v>
      </c>
      <c r="J452" s="17">
        <f>IF(I452="Less(-)",-1,1)</f>
        <v>1</v>
      </c>
      <c r="K452" s="18" t="s">
        <v>65</v>
      </c>
      <c r="L452" s="18" t="s">
        <v>7</v>
      </c>
      <c r="M452" s="44"/>
      <c r="N452" s="23"/>
      <c r="O452" s="23"/>
      <c r="P452" s="43"/>
      <c r="Q452" s="23"/>
      <c r="R452" s="23"/>
      <c r="S452" s="43"/>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90">
        <f>total_amount_ba($B$2,$D$2,D452,F452,J452,K452,M452)</f>
        <v>30300</v>
      </c>
      <c r="BB452" s="64">
        <f>BA452+SUM(N452:AZ452)</f>
        <v>30300</v>
      </c>
      <c r="BC452" s="65" t="str">
        <f>SpellNumber(L452,BB452)</f>
        <v>INR  Thirty Thousand Three Hundred    Only</v>
      </c>
      <c r="BE452" s="163">
        <v>150</v>
      </c>
      <c r="BI452" s="165">
        <f t="shared" si="61"/>
        <v>151.5</v>
      </c>
    </row>
    <row r="453" spans="1:55" ht="42.75">
      <c r="A453" s="45" t="s">
        <v>63</v>
      </c>
      <c r="B453" s="46"/>
      <c r="C453" s="47"/>
      <c r="D453" s="48"/>
      <c r="E453" s="48"/>
      <c r="F453" s="48"/>
      <c r="G453" s="48"/>
      <c r="H453" s="49"/>
      <c r="I453" s="49"/>
      <c r="J453" s="49"/>
      <c r="K453" s="49"/>
      <c r="L453" s="50"/>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166">
        <f>SUM(BA13:BA452)</f>
        <v>156304122.5729175</v>
      </c>
      <c r="BB453" s="61">
        <f>SUM(BB13:BB305)</f>
        <v>123859429.51336944</v>
      </c>
      <c r="BC453" s="42" t="str">
        <f>SpellNumber($E$2,BB453)</f>
        <v>INR  Twelve Crore Thirty Eight Lakh Fifty Nine Thousand Four Hundred &amp; Twenty Nine  and Paise Fifty One Only</v>
      </c>
    </row>
    <row r="454" spans="1:55" ht="41.25" customHeight="1">
      <c r="A454" s="46" t="s">
        <v>67</v>
      </c>
      <c r="B454" s="51"/>
      <c r="C454" s="24"/>
      <c r="D454" s="52"/>
      <c r="E454" s="53" t="s">
        <v>70</v>
      </c>
      <c r="F454" s="54"/>
      <c r="G454" s="55"/>
      <c r="H454" s="25"/>
      <c r="I454" s="25"/>
      <c r="J454" s="25"/>
      <c r="K454" s="56"/>
      <c r="L454" s="57"/>
      <c r="M454" s="58"/>
      <c r="N454" s="26"/>
      <c r="O454" s="21"/>
      <c r="P454" s="21"/>
      <c r="Q454" s="21"/>
      <c r="R454" s="21"/>
      <c r="S454" s="21"/>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59">
        <f>IF(ISBLANK(F454),0,IF(E454="Excess (+)",ROUND(BA453+(BA453*F454),2),IF(E454="Less (-)",ROUND(BA453+(BA453*F454*(-1)),2),IF(E454="At Par",BA453,0))))</f>
        <v>0</v>
      </c>
      <c r="BB454" s="62">
        <f>ROUND(BA454,0)</f>
        <v>0</v>
      </c>
      <c r="BC454" s="42" t="str">
        <f>SpellNumber($E$2,BA454)</f>
        <v>INR Zero Only</v>
      </c>
    </row>
    <row r="455" spans="1:55" ht="43.5" customHeight="1">
      <c r="A455" s="45" t="s">
        <v>66</v>
      </c>
      <c r="B455" s="45"/>
      <c r="C455" s="177" t="str">
        <f>SpellNumber($E$2,BA454)</f>
        <v>INR Zero Only</v>
      </c>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8"/>
      <c r="AL455" s="178"/>
      <c r="AM455" s="178"/>
      <c r="AN455" s="178"/>
      <c r="AO455" s="178"/>
      <c r="AP455" s="178"/>
      <c r="AQ455" s="178"/>
      <c r="AR455" s="178"/>
      <c r="AS455" s="178"/>
      <c r="AT455" s="178"/>
      <c r="AU455" s="178"/>
      <c r="AV455" s="178"/>
      <c r="AW455" s="178"/>
      <c r="AX455" s="178"/>
      <c r="AY455" s="178"/>
      <c r="AZ455" s="178"/>
      <c r="BA455" s="178"/>
      <c r="BB455" s="178"/>
      <c r="BC455" s="179"/>
    </row>
    <row r="456" spans="1:54" ht="15">
      <c r="A456" s="12"/>
      <c r="B456" s="12"/>
      <c r="N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B456" s="12"/>
    </row>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sheetData>
  <sheetProtection password="DA7E" sheet="1"/>
  <mergeCells count="8">
    <mergeCell ref="C455:BC455"/>
    <mergeCell ref="A9:BC9"/>
    <mergeCell ref="A1:L1"/>
    <mergeCell ref="A4:BC4"/>
    <mergeCell ref="A5:BC5"/>
    <mergeCell ref="A6:BC6"/>
    <mergeCell ref="A7:BC7"/>
    <mergeCell ref="B8:BC8"/>
  </mergeCells>
  <dataValidations count="25">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4">
      <formula1>IF(E454="Select",-1,IF(E454="At Par",0,0))</formula1>
      <formula2>IF(E454="Select",-1,IF(E454="At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4">
      <formula1>0</formula1>
      <formula2>IF(E454&lt;&gt;"Select",99.9,0)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4">
      <formula1>0</formula1>
      <formula2>99.9</formula2>
    </dataValidation>
    <dataValidation type="list" allowBlank="1" showInputMessage="1" showErrorMessage="1" sqref="E454">
      <formula1>"Select, Excess (+), Less (-)"</formula1>
    </dataValidation>
    <dataValidation type="list" allowBlank="1" showInputMessage="1" showErrorMessage="1" sqref="BK262 L420 L421 L422 L423 L424 L425 L426 L427 L428 L429 L430 L431 L432 L433 L434 L435 L436 L437 L438 L439 L440 L441 L442 L443 L444 L445 L446 L447 L448 L449 L450 L451 L13 L14 L15 L16 L17 L18 L19 L20 L21 L22 L23 L24 L25 L26 L27 L28 L29 L30 L31 L32 L33 L34 L35 L36 L37 L38 L39 L40 L41 L42 L43 L44 L45 L46 L47 L48 L49 L50 L51 L52 L53 L54 L55 L56 L57 L58 L59 L60 L61 L62 L63 L64 L65 L66 L67 L68 L69 L70 L71 L72 L73 L74 L75 L76 L77 L78 L79">
      <formula1>"INR"</formula1>
    </dataValidation>
    <dataValidation type="list" allowBlank="1" showInputMessage="1" showErrorMessage="1" sqref="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formula1>"INR"</formula1>
    </dataValidation>
    <dataValidation type="list" allowBlank="1" showInputMessage="1" showErrorMessage="1" sqref="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formula1>"INR"</formula1>
    </dataValidation>
    <dataValidation type="list" allowBlank="1" showInputMessage="1" showErrorMessage="1" sqref="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formula1>"INR"</formula1>
    </dataValidation>
    <dataValidation type="list" allowBlank="1" showInputMessage="1" showErrorMessage="1" sqref="L380 L381 L382 L383 L384 L385 L386 L387 L388 L389 L390 L391 L392 L393 L394 L395 L396 L397 L398 L399 L400 L401 L402 L403 L404 L405 L406 L407 L408 L409 L410 L411 L412 L413 L414 L415 L416 L417 L418 L419 L452">
      <formula1>"INR"</formula1>
    </dataValidation>
    <dataValidation type="decimal" allowBlank="1" showInputMessage="1" showErrorMessage="1" promptTitle="Rate Entry" prompt="Please enter the Basic Price in Rupees for this item. " errorTitle="Invaid Entry" error="Only Numeric Values are allowed. " sqref="BG262 G13:H452 BD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2 Q13:Q452 BP2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2 R13:R452 BQ26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BK92:BL92 N13:O452 BM262:BN262">
      <formula1>0</formula1>
      <formula2>999999999999999</formula2>
    </dataValidation>
    <dataValidation allowBlank="1" showInputMessage="1" showErrorMessage="1" promptTitle="Addition / Deduction" prompt="Please Choose the correct One" sqref="J13:J452"/>
    <dataValidation type="list" allowBlank="1" showInputMessage="1" showErrorMessage="1" sqref="BJ262 K13:K452">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 D404:D452 F358 D358 D13 BF193:BF206 BF91:BF96 BF236:BF267 BE358">
      <formula1>0</formula1>
      <formula2>999999999999999</formula2>
    </dataValidation>
    <dataValidation allowBlank="1" showInputMessage="1" showErrorMessage="1" promptTitle="Units" prompt="Please enter Units in text" sqref="BD262 E358 E13 D177:E178 D278:E278"/>
    <dataValidation type="list" allowBlank="1" showInputMessage="1" showErrorMessage="1" sqref="C2">
      <formula1>"Normal, SingleWindow, Alternate"</formula1>
    </dataValidation>
    <dataValidation type="list" showInputMessage="1" showErrorMessage="1" sqref="I13:I452">
      <formula1>"Excess(+), Less(-)"</formula1>
    </dataValidation>
    <dataValidation type="decimal" allowBlank="1" showInputMessage="1" showErrorMessage="1" promptTitle="Rate Entry" prompt="Please enter VAT charges in Rupees for this item. " errorTitle="Invaid Entry" error="Only Numeric Values are allowed. " sqref="M14:M452">
      <formula1>0</formula1>
      <formula2>999999999999999</formula2>
    </dataValidation>
    <dataValidation allowBlank="1" showInputMessage="1" showErrorMessage="1" promptTitle="Itemcode/Make" prompt="Please enter text" sqref="C13:C452"/>
    <dataValidation type="decimal" allowBlank="1" showInputMessage="1" showErrorMessage="1" errorTitle="Invalid Entry" error="Only Numeric Values are allowed. " sqref="A13:A452">
      <formula1>0</formula1>
      <formula2>999999999999999</formula2>
    </dataValidation>
    <dataValidation type="decimal" allowBlank="1" showInputMessage="1" showErrorMessage="1" promptTitle="Estimated Rate" prompt="Please enter the Rate for this item. " errorTitle="Invalid Entry" error="Only Numeric Values are allowed. " sqref="F404:F409 BE404:BE409">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89" t="s">
        <v>3</v>
      </c>
      <c r="F6" s="189"/>
      <c r="G6" s="189"/>
      <c r="H6" s="189"/>
      <c r="I6" s="189"/>
      <c r="J6" s="189"/>
      <c r="K6" s="189"/>
    </row>
    <row r="7" spans="5:11" ht="15">
      <c r="E7" s="189"/>
      <c r="F7" s="189"/>
      <c r="G7" s="189"/>
      <c r="H7" s="189"/>
      <c r="I7" s="189"/>
      <c r="J7" s="189"/>
      <c r="K7" s="189"/>
    </row>
    <row r="8" spans="5:11" ht="15">
      <c r="E8" s="189"/>
      <c r="F8" s="189"/>
      <c r="G8" s="189"/>
      <c r="H8" s="189"/>
      <c r="I8" s="189"/>
      <c r="J8" s="189"/>
      <c r="K8" s="189"/>
    </row>
    <row r="9" spans="5:11" ht="15">
      <c r="E9" s="189"/>
      <c r="F9" s="189"/>
      <c r="G9" s="189"/>
      <c r="H9" s="189"/>
      <c r="I9" s="189"/>
      <c r="J9" s="189"/>
      <c r="K9" s="189"/>
    </row>
    <row r="10" spans="5:11" ht="15">
      <c r="E10" s="189"/>
      <c r="F10" s="189"/>
      <c r="G10" s="189"/>
      <c r="H10" s="189"/>
      <c r="I10" s="189"/>
      <c r="J10" s="189"/>
      <c r="K10" s="189"/>
    </row>
    <row r="11" spans="5:11" ht="15">
      <c r="E11" s="189"/>
      <c r="F11" s="189"/>
      <c r="G11" s="189"/>
      <c r="H11" s="189"/>
      <c r="I11" s="189"/>
      <c r="J11" s="189"/>
      <c r="K11" s="189"/>
    </row>
    <row r="12" spans="5:11" ht="15">
      <c r="E12" s="189"/>
      <c r="F12" s="189"/>
      <c r="G12" s="189"/>
      <c r="H12" s="189"/>
      <c r="I12" s="189"/>
      <c r="J12" s="189"/>
      <c r="K12" s="189"/>
    </row>
    <row r="13" spans="5:11" ht="15">
      <c r="E13" s="189"/>
      <c r="F13" s="189"/>
      <c r="G13" s="189"/>
      <c r="H13" s="189"/>
      <c r="I13" s="189"/>
      <c r="J13" s="189"/>
      <c r="K13" s="189"/>
    </row>
    <row r="14" spans="5:11" ht="15">
      <c r="E14" s="189"/>
      <c r="F14" s="189"/>
      <c r="G14" s="189"/>
      <c r="H14" s="189"/>
      <c r="I14" s="189"/>
      <c r="J14" s="189"/>
      <c r="K14" s="189"/>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2018-11-26T11:14:57Z</cp:lastPrinted>
  <dcterms:created xsi:type="dcterms:W3CDTF">2009-01-30T06:42:42Z</dcterms:created>
  <dcterms:modified xsi:type="dcterms:W3CDTF">2019-02-14T10:54:25Z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