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<sst xmlns="http://schemas.openxmlformats.org/spreadsheetml/2006/main" count="1486" uniqueCount="526">
  <si>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</si>
  <si>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</si>
  <si>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</si>
  <si>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</si>
  <si>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</si>
  <si>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</si>
  <si>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</si>
  <si>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</si>
  <si>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</si>
  <si>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</si>
  <si>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</si>
  <si>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</si>
  <si>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</si>
  <si>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</si>
  <si>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</si>
  <si>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</si>
  <si>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</si>
  <si>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</si>
  <si>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</si>
  <si>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</si>
  <si>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</si>
  <si>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</si>
  <si>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</si>
  <si>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</si>
  <si>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</si>
  <si>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</si>
  <si>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</si>
  <si>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</si>
  <si>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</si>
  <si>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</si>
  <si>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</si>
  <si>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</si>
  <si>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</si>
  <si>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</si>
  <si>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</si>
  <si>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</si>
  <si>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</si>
  <si>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</si>
  <si>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</si>
  <si>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</si>
  <si>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</si>
  <si>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</si>
  <si>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</si>
  <si>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</si>
  <si>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</si>
  <si>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</si>
  <si>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</si>
  <si>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</si>
  <si>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</si>
  <si>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</si>
  <si>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</si>
  <si>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</si>
  <si>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</si>
  <si>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</si>
  <si>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</si>
  <si>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</si>
  <si>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</si>
  <si>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</si>
  <si>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</si>
  <si>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</si>
  <si>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</si>
  <si>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</si>
  <si>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</si>
  <si>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</si>
  <si>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</si>
  <si>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</si>
  <si>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</si>
  <si>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</si>
  <si>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</si>
  <si>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</si>
  <si>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</si>
  <si>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</si>
  <si>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</si>
  <si>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</si>
  <si>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</si>
  <si>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</si>
  <si>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</si>
  <si>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</si>
  <si>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</si>
  <si>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</si>
  <si>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</si>
  <si>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</si>
  <si>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</si>
  <si>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</si>
  <si>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</si>
  <si>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</si>
  <si>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</si>
  <si>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</si>
  <si>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</si>
  <si>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</si>
  <si>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</si>
  <si>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</si>
  <si>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</si>
  <si>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</si>
  <si>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</si>
  <si>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</si>
  <si>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</si>
  <si>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</si>
  <si>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</si>
  <si>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</si>
  <si>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</si>
  <si>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</si>
  <si>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</si>
  <si>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</si>
  <si>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</si>
  <si>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</si>
  <si>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</si>
  <si>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</si>
  <si>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</si>
  <si>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</si>
  <si>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</si>
  <si>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</si>
  <si>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</si>
  <si>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</si>
  <si>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</si>
  <si>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</si>
  <si>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</si>
  <si>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</si>
  <si>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</si>
  <si>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</si>
  <si>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</si>
  <si>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</si>
  <si>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</si>
  <si>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</si>
  <si>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</si>
  <si>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</si>
  <si>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</si>
  <si>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</si>
  <si>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</si>
  <si>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</si>
  <si>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</si>
  <si>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</si>
  <si>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</si>
  <si>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</si>
  <si>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</si>
  <si>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</si>
  <si>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</si>
  <si>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</si>
  <si>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</si>
  <si>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</si>
  <si>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</si>
  <si>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</si>
  <si>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</si>
  <si>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</si>
  <si>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</si>
  <si>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</si>
  <si>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</si>
  <si>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</si>
  <si>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</si>
  <si>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</si>
  <si>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</si>
  <si>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</si>
  <si>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</si>
  <si>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</si>
  <si>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</si>
  <si>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</si>
  <si>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</si>
  <si>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</si>
  <si>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</si>
  <si>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</si>
  <si>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</si>
  <si>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</si>
  <si>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</si>
  <si>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</si>
  <si>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</si>
  <si>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</si>
  <si>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</si>
  <si>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</si>
  <si>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</si>
  <si>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</si>
  <si>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</si>
  <si>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</si>
  <si>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</si>
  <si>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</si>
  <si>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</si>
  <si>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</si>
  <si>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</si>
  <si>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</si>
  <si>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</si>
  <si>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</si>
  <si>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</si>
  <si>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</si>
  <si>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</si>
  <si>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</si>
  <si>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</si>
  <si>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</si>
  <si>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</si>
  <si>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</si>
  <si>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</si>
  <si>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</si>
  <si>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</si>
  <si>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</si>
  <si>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</si>
  <si>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</si>
  <si>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</si>
  <si>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</si>
  <si>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</si>
  <si>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</si>
  <si>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</si>
  <si>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</si>
  <si>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</si>
  <si>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</si>
  <si>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</si>
  <si>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</si>
  <si>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</si>
  <si>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</si>
  <si>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</si>
  <si>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</si>
  <si>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</si>
  <si>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</si>
  <si>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</si>
  <si>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</si>
  <si>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</si>
  <si>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</si>
  <si>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</si>
  <si>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</si>
  <si>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</si>
  <si>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</si>
  <si>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</si>
  <si>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</si>
  <si>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</si>
  <si>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</si>
  <si>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</si>
  <si>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</si>
  <si>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</si>
  <si>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</si>
  <si>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</si>
  <si>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</si>
  <si>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</si>
  <si>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</si>
  <si>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</si>
  <si>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</si>
  <si>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</si>
  <si>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</si>
  <si>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</si>
  <si>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</si>
  <si>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</si>
  <si>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</si>
  <si>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</si>
  <si>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</si>
  <si>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</si>
  <si>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</si>
  <si>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</si>
  <si>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</si>
  <si>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</si>
  <si>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</si>
  <si>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</si>
  <si>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</si>
  <si>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</si>
  <si>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</si>
  <si>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</si>
  <si>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</si>
  <si>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</si>
  <si>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</si>
  <si>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</si>
  <si>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</si>
  <si>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</si>
  <si>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</si>
  <si>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</si>
  <si>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</si>
  <si>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</si>
  <si>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</si>
  <si>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</si>
  <si>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</si>
  <si>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</si>
  <si>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</si>
  <si>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</si>
  <si>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</si>
  <si>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</si>
  <si>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</si>
  <si>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</si>
  <si>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</si>
  <si>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</si>
  <si>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</si>
  <si>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Civil work for Quarter</t>
  </si>
  <si>
    <t>SqM</t>
  </si>
  <si>
    <t>CuM.</t>
  </si>
  <si>
    <t>Rm</t>
  </si>
  <si>
    <t>Sqm</t>
  </si>
  <si>
    <t>Mtr.</t>
  </si>
  <si>
    <t>Each</t>
  </si>
  <si>
    <t>mtr</t>
  </si>
  <si>
    <t>set</t>
  </si>
  <si>
    <t>each</t>
  </si>
  <si>
    <t>pts</t>
  </si>
  <si>
    <t>Stripping off worn out plaster and raking out joints of walls, celings etc. upto any height and in any floor including removing rubbish within a lead of 75m as directed.</t>
  </si>
  <si>
    <t>Removal of rubbish,earth etc.from the working site and disposal of thesame beyond the compound ,inconformity with the Municipal/Corporation Rules for such disposal,loading in to truckand cleaning the site in all respect as per direction of Engineer in charge</t>
  </si>
  <si>
    <t>Single brick flat soling of picked jhama bricks including ramming and dressing bed to proper level, and filling joints with powered or local sand.</t>
  </si>
  <si>
    <t>Labour for Chipping of concrete surface before taking up Plastering work.</t>
  </si>
  <si>
    <t>Qntl</t>
  </si>
  <si>
    <t>Two point nose aluminium handle including fitting and fixing.</t>
  </si>
  <si>
    <t>Supplying, fitting and fixing best quality Indian make mirror 5.5 mm thick with silvering as per I.S.I. specifications supported on fibre glass frame of any colour, frame size 550 mm X 400 mm</t>
  </si>
  <si>
    <t>Cleaning silt of inspection pit.</t>
  </si>
  <si>
    <t>Dismantling &amp; Refixing pit cover</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</si>
  <si>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</si>
  <si>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</si>
  <si>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filling in foundation trenches or plinth with good earth, in layer not exceeding 150mm including watering and ramming etc. layer by layer complete a) With earth obtained from excavation of foundation.</t>
  </si>
  <si>
    <t>Surface Dressing of the ground in any kind of soil including removing vegetation inequalities not exceeding 15 cm depth and disposal of the rubbish within a lead upto 75 m as directed.</t>
  </si>
  <si>
    <t>Clearing compound premises of shurbs, plants, jungles etc. by cutting and removing as directed (Specific permission of Engineer-in-Charge prior to execution will be necessary). (Payment to be made on area cleared)</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</si>
  <si>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</si>
  <si>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first floor including roof.</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</si>
  <si>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</si>
  <si>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In first floor including roof.</t>
  </si>
  <si>
    <t>Dismantling carefully terraced floor only (including floor finish if any) or lime terracing in ground floor roof and removing rubbish as directed within a lead of 75 m.
(a) In Third Floor including roof.</t>
  </si>
  <si>
    <t>Dismantling artificial stone flooring upto 50 mm. thick by carefully chiselling without damaging the base and removing rubbish as directed within a lead of 75 m.
(a) In Ground Floor including roof.</t>
  </si>
  <si>
    <t>Dismantling artificial stone flooring upto 50 mm. thick by carefully chiselling without damaging the base and removing rubbish as directed within a lead of 75 m.
First Floor including roof</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</si>
  <si>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</si>
  <si>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</si>
  <si>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20mm thick plaster (Outside).Ground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</si>
  <si>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20mm thick plaster (Outside).FIRST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</si>
  <si>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15 mm thick plaster (Outside)Ground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</si>
  <si>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15 mm thick plaster (Outside)FIRST  FLOOR </t>
  </si>
  <si>
    <t>Scraping of moss, blisters etc.thoroughly from exterior surface of walls necessitating the use of scraper, wire brush etc. (Payment against this item will be made only when this has been done on the specific direction of the Engineer-in-charge)</t>
  </si>
  <si>
    <t>Removing old scales, blisters etc. of interior surface of walls,ceiling by scraping etc. and preparing smooth and even surface with rendering or cement mortar (1:2) (as necessary), to make the surface suitable for receiving distemper. (Payment against this item will be made only when this has been done on the specific direction of the Engineer-in-charge).</t>
  </si>
  <si>
    <t>Taking out carefully G.C.I. or C.I. or asbestos sheets (including ridges etc.) from roof or wall after unscrewing bolts, nuts, screws etc.and stacking the material at site as directed.
(Payment to be made on measurement of portion of roof or wall removed.)</t>
  </si>
  <si>
    <t>Cutting holes and subsequent mending good damages.
(b) Diameter exceeding 150 mm. but not exceeding 300 mm.
(i) In brick work [Cement-6.0 Kg/Mtr]</t>
  </si>
  <si>
    <t>Mtr</t>
  </si>
  <si>
    <t>Cutting holes and subsequent mending good damages.
(b) Diameter exceeding 150 mm. but not exceeding 300 mm.
(ii) In concrete work (plain or R.C.) [Cement-4.6 Kg/Mtr]</t>
  </si>
  <si>
    <t>Stopping roof leakages in C.I. or G.C.I. or asbestos roofing.
(ii) With limpet and bitumen washer and putty</t>
  </si>
  <si>
    <t>Fitting and fixing old pieces of asbestos, G.C.I. or C.I. sheets or plain sheets including closing old holes with washers and sheet-bolts and nuts, etc. and including fixing the same to supporting frame with necessary hook-bolts, washers, putty etc. (excluding cost of sheets). (Payment to be made on area of finished work.)
(ii) With all new fittings including the cost thereof.
(a) In roof</t>
  </si>
  <si>
    <t>Galvanised corrugated iron sheet work (excluding the supporting frame work) fitted and fixed with 10 mm. dia J or L hook-bolts, limpet and bitumen washers and putty complete with 150 mm. end lap and one corrugation minimum side lap. (Payment to be made on area of finished work) (GCI sheet to be supplied by contractor)
c) With 0.80 mm thick sheet</t>
  </si>
  <si>
    <t>Galvanised iron sheet ridging fitted with necessary bolts, screws, washers etc complete.(225mm end lapping)
(A) 300 mm lapping each way
(c) With 0.80 mm sheet</t>
  </si>
  <si>
    <t>Supplying and laying standard four course bituminous water proofing treatment as per specification laid down in I.S. 1346 - 1991 to be finished with pea size gravel including necessary preparatory works such as shaping mouth of outlets, cutting as and where necessary and refilling with sand and Cement mortar (4:1) or Cement Concrete (1:2:4) with graded stone chips before undertaking the treatment including cutting grooves in parapet and inserting edge of felt and mending good damage complete in all respect as per direction of Engineer - in - Charge including cost of all materials and labours and incidental charges but excluding the cost of Cement Mortar or concrete required for levelling and grading. (In sloped roof Course sand of approved varieties is to be used in place of Pea size gravels as fourth and final course.)
i) 1st and 3rd Course with bonding materials of hot applied industrial blown type bitumen of grade 85/25 or 90/15 conforming to I.S.702 - 1988 @ 12Kg/10Sqm on each layer.
ii) 2nd course with Hessian base self finished bitumen type- 3 Gr.-I conforming to I.S. 1322-1993 (weighing 23kg/10Sqm gross with bitumen content 12.10kg/10Sqm ) tested under the provision of I.S. 13826 - 1993 part VII
iii) 4th course with washed and clean pea sized gravel or grit @ 0.006 cum/Sqm.
B. Over Sloped Roof.</t>
  </si>
  <si>
    <t>M.S. structural works in roof trusses with tubular sections conforming to IS: 806-1957 &amp; IS: 1161- 1958 cnnected to one another with bracket, gusset cleats as per design, direction of Engineer-in-charge complete including cutting to requisite size, fabrication with necessary metal arc welding conforming to IS: 816- 1956 &amp; IS: 9595 using electrodes of approved make and brand conforming to IS:814- 1957,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</si>
  <si>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MT</t>
  </si>
  <si>
    <t>Labour for assembling, hoisting, placing,fitting &amp; fixing tubular roof trusses.
(d) Above 9 m to 12 m span</t>
  </si>
  <si>
    <t>Labour for lowering and stacking after dismantling in parts R.S. joists, channels, angles, tees, plates etc.complete as directed.
(a) From 1st floor level</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</si>
  <si>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</si>
  <si>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</si>
  <si>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 The affected surface area of reinforcement shall be considered for payment]</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</si>
  <si>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</si>
  <si>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Kg</t>
  </si>
  <si>
    <t>Dismantling carefully wood work in posts, postplates, rafters, partition etc., sorting and stacking serviciable materials at site and removing rubbish as directed.</t>
  </si>
  <si>
    <t>Polishing only of old marble or terrazo work with oxalic acid powder using 33 gms/ sq.m. by manual labour / machine where necessary.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</si>
  <si>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</si>
  <si>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</si>
  <si>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Labour for taking out steel door and window frame for repairs and re-fixing the same ( or replacement by new one) including mending good damages (excluding the cost of repair of damages) and applying a protective coat of paint.
Upto one sq.m.area of frame.</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</si>
  <si>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</si>
  <si>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</si>
  <si>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Taking out door and window shutters and rehanging the same with old fittings.
(a) With new iron screws.</t>
  </si>
  <si>
    <t>Renewing throating,nosing or drip course moulding with 15 mm. thick cement plaster (1:4) complete. (Cement 0.7Kg/Mtr.)
In ground floor.</t>
  </si>
  <si>
    <t>Renewing throating,nosing or drip course moulding with 15 mm. thick cement plaster (1:4) complete. (Cement 0.7Kg/Mtr.)
FIRST FLOOR</t>
  </si>
  <si>
    <t>Closing gap between door and window frame and jambs with cement mortar (1:3) including removing old mortar (throughout entire surface of contact) and cleaning the joint. (Cement 0.012 Cu.m/100 Mtr.) (This item is not payable for new works).</t>
  </si>
  <si>
    <t>Renewing worn out putty of glass panes :
(b) Panes exceeding 0.2 Sq.m but not exceeding 0.5 Sq.m</t>
  </si>
  <si>
    <t>(I) Cement concrete with graded stone ballast (40 mm size excluding shuttering) In ground floor (B)With Pakur  Variety 1:3:6</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</si>
  <si>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</si>
  <si>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 xml:space="preserve">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</si>
  <si>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Ground floor</t>
  </si>
  <si>
    <t>SqM.</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</si>
  <si>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1st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</si>
  <si>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corrigenda on dated 06.02.2017
For work in foundation,basement and and upto roof of Ground Floor/upto 4m
</t>
  </si>
  <si>
    <t>M.T.</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</si>
  <si>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corrigenda on dated 06.02.2017
FIRST  FLOOR 
</t>
  </si>
  <si>
    <t>Brick work with 1st class bricks in cement mortar (1:4) (a) In foundation and plinth</t>
  </si>
  <si>
    <t>Brick work with 1st class bricks in cement mortar (1:4) (b) in Super Structure ,Ground Floor</t>
  </si>
  <si>
    <t xml:space="preserve">Brick work with 1st class bricks in cement mortar (1:4) (b) in Super Structure 
FIRST  FLOOR </t>
  </si>
  <si>
    <t>Brick work with 1st class bricks in cement mortar (1:6) (b) In superstructure, ground floor</t>
  </si>
  <si>
    <t>125 mm. thick brick work with 1st class bricks in cement mortar (1:4)in 
Ground Floor</t>
  </si>
  <si>
    <t xml:space="preserve">125 mm. thick brick work with 1st class bricks in cement mortar (1:4)in 
FIRST  FLOOR </t>
  </si>
  <si>
    <t>Bonding new brick work with old at every 4th course including cutting chase and mending damages in cement mortar (1:4) and curing. [Mode of measurement:The actual bonded area shall be considered for payment]
Ground Floor</t>
  </si>
  <si>
    <t>Bonding new brick work with old at every 4th course including cutting chase and mending damages in cement mortar (1:4) and curing. [Mode of measurement:The actual bonded area shall be considered for payment]
First Floor</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</si>
  <si>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</si>
  <si>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Neat cement punning about 1.5mm thick in wall, dado, window sill, floor etc.
NOTE:Cement 0.152 cu.m per100 sq.m.</t>
  </si>
  <si>
    <t>White washing including cleaning and smoothening surface thoroughly.
All floors :
(b) Two coats (to be done on specific instruction).</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</si>
  <si>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Ground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</si>
  <si>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FIRST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</si>
  <si>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a) Normal Acrylic Emulsion
Ground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</si>
  <si>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a) Normal Acrylic Emulsion
FIRST  FLOOR (External surface)</t>
  </si>
  <si>
    <t>(b) Priming one coat on timber or plastered surface with synthetic oil bound primer of approved quality including smoothening surfaces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</si>
  <si>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</si>
  <si>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(a) 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</si>
  <si>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necessaryb) iv)  On Steel and other  Metal Surface Two coat  with any shade except white</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</si>
  <si>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 </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</si>
  <si>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 </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</si>
  <si>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</si>
  <si>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FIRST FLOOR</t>
  </si>
  <si>
    <t>Extra cost of labour for prefinished &amp; premoulded nosing to trades of steps,railing,window sill etc of kota stone</t>
  </si>
  <si>
    <t>rm</t>
  </si>
  <si>
    <t>Extra cost of labour for grinding kota stone floor in trades &amp; riser of steps</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</si>
  <si>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kg/Sq.m].GROUND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</si>
  <si>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</si>
  <si>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Ground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</si>
  <si>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First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</si>
  <si>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Ground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</si>
  <si>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First  Floor Floor tiles fixing</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</si>
  <si>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</si>
  <si>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Sal Malaysian.
First  Floor </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</si>
  <si>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 putty , teak bead, nails, hinges etc. and other fittings, in ground floor.
(iv) 25mm thick shutters with 12mm thick panel.
(a) Ordinary Teak Wood.
GROUND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</si>
  <si>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 putty , teak bead, nails, hinges etc. and other fittings, in ground floor.
(iv) 25mm thick shutters with 12mm thick panel.
(a) Ordinary Teak Wood.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</si>
  <si>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</si>
  <si>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FIRST FLOOR
(i) 32 mm thick</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</si>
  <si>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
For all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</si>
  <si>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horizontal glaging bars with/without fixed type ventilators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</si>
  <si>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horizontal glaging bars with/without fixed type ventilators 
First floor</t>
  </si>
  <si>
    <t>Supplying best Indian sheet glass panes set in putty and fitted and fixed with nails and putty complete. (In all floors for internal wall &amp; upto 6 m height for external wall)  ii) 4 mm thick</t>
  </si>
  <si>
    <t>Extra for fixing glass panes in steel window</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</si>
  <si>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</si>
  <si>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</si>
  <si>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</si>
  <si>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SQM</t>
  </si>
  <si>
    <t>Supplying, fitting and fixing M.S. clamps for door and window frame made of flat bent bar, end bifurcated with necessary screws etc. by cement concrete(1:2:4) as per direction. (Cost of concrete will be paid separately) (a) 40mm x 6mm ,250 mm length</t>
  </si>
  <si>
    <t>Iron butt hinges of approved quality fitted and fixed with steel screws, with ISI mark (vi) 100mm X 50mm X 1.25mm</t>
  </si>
  <si>
    <t>i) Iron hasp bolt of approved quality fitted and fixed complete (oxidised) with 16mm dia rod with centre bolt and round fitting.250mm long</t>
  </si>
  <si>
    <t>(ii) Door stopper (Anodised aluminium)</t>
  </si>
  <si>
    <t>Godrej  Hydraulic door closer fitted and fixed complete.Medium Type</t>
  </si>
  <si>
    <t>Anodised aluminium barrel / tower /socket bolt (full covered) of approved manufractured from extructed section conforming to I.S. 204/74 fitted with cadmium plated screws. 
(ix) 300 mm long X 10mm dia bolt.</t>
  </si>
  <si>
    <t>Anodised aliminium D-type handle of approved quality manufactured from extruded section conforming to I.S. specification (I.S. 230/72) fitted and fixed complete:
(a) With continuous plate base (Hexagonal / Round rod)
(v) 125 mm grip x 12 mm dia rod.</t>
  </si>
  <si>
    <t>(a) Applying 2 coats of bonding agent with synthetic multifunctional rubber emulsion having adhesive and water proofing properties by mixing with water in proportion (1 bonding agent : 4 water : 6 cement) as per Manufacturer's specification. For Water Proofing at roof</t>
  </si>
  <si>
    <t>Ordinary Cement concrete (mix 1:1.5:3) with graded stone chips (10 mm nominal size) excluding shuttering and reinforcement if any, in ground floor as per relevant IS codes. (i) Pakur Variety  (i) for roof treatment</t>
  </si>
  <si>
    <t>Supplying dividing strip fitted and fixed with cement mortar (1:3) in mosaic or patent stone floor, dado etc. complete as per direction of the Engineer-in-charge. i) Glass - 3mm. Thick (b) 25 mm. wide strip</t>
  </si>
  <si>
    <t>Supply fitting, fixing cast iron down pipes conforming to IS:3989-1970 and IS:1729-1964 in position with necessary clamps, nails including making hole in wall, floor etc. and cutting trenches in any soil through masonry concrete structures etc. if necessary and mending good damages including joining with jointing materials complete. [ Payment will be made on centre line measurement of the total pipe line including specials. Payment for specials will however be paid separately ].
(ii) 100 mm. Dia. (Internal)</t>
  </si>
  <si>
    <t>Supplying fitting fixing C.I. Specials of down pipes in position with clamps nails etc. with jointing materials including cutting holes in masonry or concrete, mending good damages complete.
(A) (2) C. I Head or 'Y' or 'T' junction (single) of down pipe. (With door)
(ii) 100 mm. Dia</t>
  </si>
  <si>
    <t>Taking out rain water down pipes, removing chokages and refixing the same in position including mending good damages (of taking out and refixing)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</si>
  <si>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(Dia).65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</si>
  <si>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(Dia).50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</si>
  <si>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</si>
  <si>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(Dia).20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</si>
  <si>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work.15 mm </t>
  </si>
  <si>
    <t>Supplying, fitting and fixing Peet's valve fullway gunmetal standard pattern best quality of approved brand bearing I.S.I. marking with fittings (tested to 21 kg per sq. cm.).iii) 65 mm</t>
  </si>
  <si>
    <t>Supplying, fitting and fixing Peet's valve fullway gunmetal standard pattern best quality of approved brand bearing I.S.I. marking with fittings (tested to 21 kg per sq. cm.).iv) 50 mm</t>
  </si>
  <si>
    <t>Supplying, fitting and fixing Peet's valve fullway gunmetal standard pattern best quality of approved brand bearing I.S.I. marking with fittings (tested to 21 kg per sq. cm.).v) 40mm</t>
  </si>
  <si>
    <t>Supplying, fitting and fixing Shallow water closet Indian pattern (I.P.W.C.) of approved make in white vitreous chinaware in position (excluding cost of concrete for fixing). (ii) 510 mm long</t>
  </si>
  <si>
    <t>Supplying, fitting and fixing E.W.C. in white glazed vitreous chinaware of approved make complete in position with necessary bolts, nuts etc. (a) With 'P' trap</t>
  </si>
  <si>
    <t>Supplying, fitting and fixing Anglo-Indian W.C. in white glazed vitreous china ware of approved make complete in position with necessary bolts, nuts etc. (a) P trap</t>
  </si>
  <si>
    <t>Supplying, fitting and fixing Closet seat of approved make with lid and C.P.hinges, rubber buffer and brass screws complete.(a) E.W.C. (ii) Plastic (hallow type) white</t>
  </si>
  <si>
    <t>Supplying, fitting and fixing Closet seat of approved make with lid and C.P.hinges, rubber buffer and brass screws complete.(b)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</si>
  <si>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</si>
  <si>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32 mm dia. P.V.C. waste pipe, with coupling at one end fitted with necessary clamps.  
(iv) 1050 mm long</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</si>
  <si>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  450 mm X 300 mm size </t>
  </si>
  <si>
    <t>Supplying, fitting and fixing pedestal of approved make for wash basin (white)</t>
  </si>
  <si>
    <t>Supplying, fitting and fixing towel rail with two brackets.
(a) C.P. over brass
(ii) 25 mm dia. and 600 mm long</t>
  </si>
  <si>
    <t>Supplying, fitting and fixing pillar cock of approved make.
a) (i) CP Pillar Cock - 15 mm. (Equivalent to Code No. 507 &amp; Model - Tropical / Sumthing Special of ESSCO or similar brand).</t>
  </si>
  <si>
    <t>Supplying ,fitting and fixing bib cock or stop cock.
(d) (i) Chromium plated angular Stop Cock with wall flange (Equivalent to Code No. 5053 &amp; Model - Florentine of Jaquar or similar brand).</t>
  </si>
  <si>
    <t>Supplying ,fitting and fixing bib cock or stop cock.
b (ii) Chromium plated Concealed Stop Cock (Equivalent to Code No. 514(A) &amp; Model - Tropical / Sumthing Special of ESSCO or similar brand).</t>
  </si>
  <si>
    <t>Supplying ,fitting and fixing bib cock or stop cock.
a (i) Chromium plated Bib Cock short body with wall flange with aerator (Equivalent to Code No. 512 &amp; Model - Tropical / Sumthing Special of ESSCO or similar brand)</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</si>
  <si>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</si>
  <si>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Flat back urinal (half stall urinal) in white  vitreous chinaware of approved make in position with brass screws on 75 mm X 75 mm X 75 mm wooden blocks complete.
(i) 635 mm X 395 mm X 420 mm</t>
  </si>
  <si>
    <t>Supplying,fitting and fixing 32 mm dia. Flush Pipe of approved make with necessary fixing materials and clamps complete.
i) Polythene Flush Pipe</t>
  </si>
  <si>
    <t>Supplying, fitting and fixing porcelain partition wall of approved make of
size 618 mm X 310 mm complete in all respect.</t>
  </si>
  <si>
    <t>Supplying,fitting and fixing approved brand P.V.C. CONNECTOR white flexible, with both ends coupling with heavy brass C.P. nut, 15 mm dia.
600 mm long</t>
  </si>
  <si>
    <t>Supplying, fitting and fixing C.I. round grating.
(ii)  150 mm</t>
  </si>
  <si>
    <t>Supplying, fitting and fixing C.I. square jalli.
(ii)  150 mm</t>
  </si>
  <si>
    <t>Supplying fitting fixing PTMT smart shelf of approved make of size 300 mm</t>
  </si>
  <si>
    <t>Suppling fitting fixing soap holder a)PTMT (Prayag or Equivelent)</t>
  </si>
  <si>
    <t xml:space="preserve">Supply of UPVC pipes (B Type) and fittings conforming to IS-13592-1992
(A) (i) Single Socketed 3 Mtr. Length
b) 110 mm </t>
  </si>
  <si>
    <t>Supply of UPVC pipes (B Type) and fittings conforming to IS-13592-1992
(B) Fittings
(iii) (b) Door Tee (110 mm)</t>
  </si>
  <si>
    <t>Supply of UPVC pipes (B Type) and fittings conforming to IS-13592-1992
(B) Fittings
(ii) (b) Plain Tee (110 mm)</t>
  </si>
  <si>
    <t>Supply of UPVC pipes (B Type) and fittings conforming to IS-13592-1992
(B) Fittings
v) (b) Plain Y (110 mm)</t>
  </si>
  <si>
    <t>Supply of UPVC pipes (B Type) and fittings conforming to IS-13592-1992
(B) Fittings
(i) (b) Coupler (110 mm)</t>
  </si>
  <si>
    <t>Supply of UPVC pipes (B Type) and fittings conforming to IS-13592-1992
(B) Fittings
(x) (b) Bend 87.5 dig.(110 MM)</t>
  </si>
  <si>
    <t>Supply of UPVC pipes (B Type) and fittings conforming to IS-13592-1992
(B) Fittings
(xii) (b) Door Bend (LH) &amp; (RH) (110 MM)</t>
  </si>
  <si>
    <t xml:space="preserve">Supply of UPVC pipes (B Type) and fittings conforming to IS-13592-1992
(B) Fittings
(xv) (b) Vent Cowl 110 mm </t>
  </si>
  <si>
    <t>Supply of UPVC pipes (B Type) and fittings conforming to IS-13592-1992
(B) Fittings
(xvi) (b) Pipe Clip 110 mm</t>
  </si>
  <si>
    <t>Supply of UPVC pipes (B Type) and fittings conforming to IS-13592-1992
(B) Fittings
xviii) W.C. Connector (450 mm long) W / lipring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</si>
  <si>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</si>
  <si>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t>
  </si>
  <si>
    <t>Supplying P.V.C. water storage tank of approved quality with closed top with lid (Black) - Multilayer
(d) 2000 litre capacity</t>
  </si>
  <si>
    <t>Labour for hoisting plastic water storage tank.
(ii) Above 1500 litre upto 5000 litre capacity.
Third Floor</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</si>
  <si>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</si>
  <si>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Removing sludge from septic tank, soak well etc. by methor labour including
disposal of the same outside the compound as directed.
(c) Upto 50 users:-
(ii) Beyond a lead of 150 metre and outside the Municipal limit</t>
  </si>
  <si>
    <t>Cleaning soak pit by removing the top slab and replacing inner filling with jhama bats and repairing the pit as necessary including fitting the slab.</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</si>
  <si>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</si>
  <si>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(v) For 100 users
A) With Pakur variety. (SAIL/TATA/RINL)</t>
  </si>
  <si>
    <t>nos.</t>
  </si>
  <si>
    <t>Supply &amp; fixing 4 way double door horizontal TPN MCB DB with SS enclosure(Legrandcatno607715)(Legrand/Seimens/ABB) concealed in wall after cutting the wall &amp; mending good the damages to original finish with earthing attachment comprising with the following.                                                                                                                       a) 63A Four Pole MCB isolator       -- -1 No.                                                                                     c)16 to 32 A range SP MCB.        --- 12 Nos.</t>
  </si>
  <si>
    <t>Supply &amp; fixing 4 way double door V TPN MCB DB with SSenclosure(Legrandcatno607913)(Legrand/Seimens/ABB) concealed in wall after cutting the wall &amp; mending good the damages to original finish with earthing attachment comprising with the following. 
a) 100A Four Pole MCCB isolator  -- -1 No.                                                         
b) 40A SP MCB ---4 Nos.                                                                      
c)16 to 32 A range SP MCB.  --- 2 Nos.                   
d)63A TP  -- 1NOS                       
e)32A TP MCB  ---- 1 nos</t>
  </si>
  <si>
    <t>Supply &amp; fixing SPN MCB DB (2+12) WAY (Make legrand/ Seimens/ABB) with S.S. Enclosure concealed in wall after cutting wall &amp; mending good the damages &amp; earthing attachment comprising with the following:                                                                                             a) 40 A DP isolator - 1 No.                                                                                                      b) 6 to 16 A range SPMCB - 12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</si>
  <si>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</si>
  <si>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</si>
  <si>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 and tackles</t>
  </si>
  <si>
    <t>Supply and fixing 1.1 KV grade single core stranded FR PVC insulated &amp;unsheted single core stranded copper wire in the prelaid polythene pipe  and by the prelaid GI fish wire and making nece connection
a) 2 x 2.5 + 1x1.5 sq mm (P/P plug )</t>
  </si>
  <si>
    <t xml:space="preserve">Supply and fixing 1.1 KV grade single core stranded FR PVC insulated &amp;unsheted single core stranded copper wire in the prelaid polythene pipe  and by the prelaid GI fish wire and making nece connection
b) 3x1.5 sqmm </t>
  </si>
  <si>
    <t>Supply and fixing 1.1 KV grade single core stranded FR PVC insulated &amp;unsheted single core stranded copper wire in the prelaid polythene pipe  and by the prelaid GI fish wire and making nece connection
c) 2x 6 +1x4 sq mm (SPN)</t>
  </si>
  <si>
    <t>Supply and fixing 1.1 KV grade single core stranded FR PVC insulated &amp;unsheted single core stranded copper wire in the prelaid polythene pipe  and by the prelaid GI fish wire and making nece connection
d) 2 X 4 + 1 X 2.5 Sqmm.(SPN)</t>
  </si>
  <si>
    <t>Supply and fixing 1.1 KV grade single core stranded FR PVC insulated &amp;unsheted single core stranded copper wire in the prelaid polythene pipe  and by the prelaid GI fish wire and making nece connection
e) 4 x 10+ 2x4 sq mm (TPN)</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</si>
  <si>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
AVE RUN 8 MTR</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</si>
  <si>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
AVE RUN 10MTR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</si>
  <si>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</si>
  <si>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</si>
  <si>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C) Ave 3 mtr</t>
  </si>
  <si>
    <t>Supply &amp; Fixing 240V, Modular Socket (2 Module) type fan regulator (Step type) (Brand approved by EIC) on existing Modular GI switch board with top cover plate incl. making necy. connections etc.</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</si>
  <si>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(12 module)</t>
  </si>
  <si>
    <t>Supply &amp; Fixing 240 V 6 A Modular type switch (Brand approved by EIC) on existing GI Modular type switch board having top cover plate and making necessary connections as required</t>
  </si>
  <si>
    <t>Supplying &amp; Fixing MS fan clam of two piece type for RC ceiling as per approved specification, fabricated from 40 mm x 9 mm MS flat including making good damages to building roof with satisfactory finishing and painting – (As per Drawing no. 475 of PWD Specification Book – May 1991)</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</si>
  <si>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</si>
  <si>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single /twin fluorescent light fitting complete with all accessories directly on wall/ceiling/HW round block and suitable size of MS fastener</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</si>
  <si>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</si>
  <si>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Supply &amp; Fixing 240 V, 16 A,Modular type switch,  on 2 Module GI Modular type switch board with top cover plate flushed in wall incl. S&amp;F switch board and cover plate and making necy. connections</t>
  </si>
  <si>
    <t>S &amp; F compression type cable gland complete with brass gland, brass ring, rubber ring  for dust &amp; moisture proof entry of PVC armoured cable &amp; finishing end of the same as per GS for the 2 core 6 sqmm cable</t>
  </si>
  <si>
    <t>S &amp; F compression type cable gland complete with brass gland, brass ring, rubber ring  for dust &amp; moisture proof entry of PVC armoured cable &amp; finishing end of the same as per GS for the 4 core 35 sqmm cable</t>
  </si>
  <si>
    <t xml:space="preserve">Laying of the 2 core 6 sqmm XLPE Al armoured cable incl. 1 x 10 SWG G.I. Earth continuity conductor recessed in wall &amp; mending good the damages to original finish
</t>
  </si>
  <si>
    <t>Laying of cable upto 2 core 6 sqmm on wall/surface   incl. S &amp; F MS saddles with earthing attachment in 1X10 SWG  GI (Hot Dip) Wire, making holes etc. as necy. mending good damages and painting</t>
  </si>
  <si>
    <t xml:space="preserve">Laying  of  2 x 6&amp;2x10   sq mm XLPE /A Cable through U.G. trench with 8 nos brick per meter incl. &amp; filling up the excavated pit &amp; ramming </t>
  </si>
  <si>
    <t>Laying of cable upto 4 core 35 sqmm on wall/surface   incl. S &amp; F MS saddles with earthing attachment in 2X10 SWG  GI (Hot Dip) Wire, making holes etc. as necy. mending good damages and painting</t>
  </si>
  <si>
    <t>Supplying &amp; Fixing bulk head light fitting (Havells make) with diecast aluminium housing &amp; frosted glass on wall/ceiling incl. S&amp;F8watt CFL   complete set.</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</si>
  <si>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</si>
  <si>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</si>
  <si>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</si>
  <si>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Providing CC (6:3:1) base block (around the pole) dimension 0.60x.60x.76 mt. above GL neatly cemented finish 3mm thick at the base pole (incl. CC mufing) suitable for alkathene/polythene pipe entry as directed for street light wiring incl S &amp; F 25cmx25cmx10cm GI Loop box,16SWG&amp;incl. drilled hole in pole</t>
  </si>
  <si>
    <t>Painting the 9 m ST pole with two coats of aluminium paint of approved make over one coat of R.O primer    incl  preparation of surface by sand paper/emery incl cleaning etc.</t>
  </si>
  <si>
    <t>Fixing only Floodlight Fitting with suitable tie clamps and MS plate for mounting on Pole/Tower or similar structure.</t>
  </si>
  <si>
    <t xml:space="preserve">Supply &amp; laying 40mm dia medium gauge G.I. Pipe(ISI-Medium) for cable protection </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</si>
  <si>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</si>
  <si>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</si>
  <si>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 xml:space="preserve">Dismantling the existing damaged wiring including switches, distribution bords etc. with all accessories from wall/ roof  as  directed by the EIC. 
</t>
  </si>
  <si>
    <t>item</t>
  </si>
  <si>
    <t xml:space="preserve">Supply &amp; delevery of 1.1 Kv grade XLPE Aluminium armoured cable(make Gloster/Nicco/Havells) 2 core 6 sq mm cable
</t>
  </si>
  <si>
    <t xml:space="preserve">Supply &amp; delevery of 1.1 Kv grade XLPE Aluminium armoured cable(make Gloster/Mescab/Havells) 4 core 35 sq mm cable
</t>
  </si>
  <si>
    <t xml:space="preserve">Supply &amp; delevery of 1.1 Kv grade XLPE Aluminium armoured cable(make Gloster/Nicco/Havells) 2 core 10sq mm cable
</t>
  </si>
  <si>
    <t xml:space="preserve">Supply  4' single LED type tube light   fitting complete with all acessaries directly on ceiling  with HW round block &amp; suitable size of MS fastener (Crompton, cat no - DIJB12LT8-20, LLT8-20)     </t>
  </si>
  <si>
    <t>Reparing for existing tube light changing starter,choke,holder &amp; tube light with painting the buttam as necessary</t>
  </si>
  <si>
    <t>Taking down 1200/1400mm swep A C Celling FAN part by part opening changing the bush, bearing and greesing painting the fan as necessary &amp; re fixing</t>
  </si>
  <si>
    <t>Taking down 1200/1400mm swep A C Celling FAN part by part opening changing the bush, bearing and greesing painting &amp; re winding the fan as necessary &amp; re fixing</t>
  </si>
  <si>
    <t>BI01010001010000000000000515BI0100001333</t>
  </si>
  <si>
    <t>Supply &amp; fixing of 1200mm sweep Ceiling Fan (Orient,New Bridge, White, Usha Stricker plus) or equivalent as approved by the EIC,complete with all acessaries Incl S/F necy copper flex wire.</t>
  </si>
  <si>
    <t>BI01010001010000000000000515BI0100001334</t>
  </si>
  <si>
    <t>Supply of 425 mm (12") sweep heavy duty exhaust fan (EPC/ Crompton)</t>
  </si>
  <si>
    <t>BI01010001010000000000000515BI0100001335</t>
  </si>
  <si>
    <t xml:space="preserve">Supply &amp; delivery at site of swaged type steel tubular swan neck type bend pole of over all length 9 mtr. of section (Bottom - 5m, Middle - 2m, Top - 2m) &amp; outside dia &amp; thickness (Bottom- 139.7x4.50, Middle -114.3x3.65, Top - 88.9x3.25) having approx weight of the pole including sole plate 113 Kg. the top end of the   pole should be reduced to enable fixing of LED fitting . </t>
  </si>
  <si>
    <t>BI01010001010000000000000515BI0100001336</t>
  </si>
  <si>
    <t xml:space="preserve">Supply of 72 W LED light fitting (make Crompton,  cat no - LSTP-72-CDL ) </t>
  </si>
  <si>
    <t>Uprooting and removing plants from the surface of walls parapet etc and making good damages. (Repairing of damages to be paid separately).
(b) Medium size plant of girth of exposed stem above 75 mm. but not exceeding 150 mm. lift upto 6 mtr.</t>
  </si>
  <si>
    <r>
      <rPr>
        <b/>
        <u val="single"/>
        <sz val="11"/>
        <rFont val="Arial"/>
        <family val="2"/>
      </rPr>
      <t>ELECTRICAL SCHEDULE ITEM</t>
    </r>
    <r>
      <rPr>
        <sz val="11"/>
        <rFont val="Arial"/>
        <family val="2"/>
      </rPr>
      <t xml:space="preserve">
S &amp; F 415V 100A TPN Switch fuse Unit  with SS enclosure on  Angle frame (make  L &amp; T) on wall with nuts bolts etc. incl. S &amp; F 3 nos DIN type HRC fuse.</t>
    </r>
  </si>
  <si>
    <t>Contract No:   WBPHIDCL/Add.CE/NIT- 138(e)/2018-2019  For Sl. NO. 2 (1ST CALL)</t>
  </si>
  <si>
    <t xml:space="preserve">Tender Inviting Authority: The Additional Chief Engineer, W.B.P.H&amp;.I.D.Corpn. Ltd. </t>
  </si>
  <si>
    <t>Name of Work:  Repair, renovation and upgradation of two storied (G+1) Barrack Building alongwith Dining Hall and Kitchen at SAP, 9th Bn., Krishnanagar, Nadia.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</si>
</sst>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5"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6" fillId="33" borderId="10" xfId="61" applyNumberFormat="1" applyFont="1" applyFill="1" applyBorder="1" applyAlignment="1" applyProtection="1">
      <alignment vertical="center" wrapText="1"/>
      <protection locked="0"/>
    </xf>
    <xf numFmtId="183" fontId="67" fillId="33" borderId="10" xfId="66" applyNumberFormat="1" applyFont="1" applyFill="1" applyBorder="1" applyAlignment="1" applyProtection="1">
      <alignment horizontal="center" vertical="center"/>
      <protection locked="0"/>
    </xf>
    <xf numFmtId="0" fontId="62"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68" fillId="0" borderId="11" xfId="61" applyNumberFormat="1" applyFont="1" applyFill="1" applyBorder="1" applyAlignment="1">
      <alignment vertical="top"/>
      <protection/>
    </xf>
    <xf numFmtId="0" fontId="11" fillId="0" borderId="0" xfId="61" applyNumberFormat="1" applyFill="1">
      <alignment/>
      <protection/>
    </xf>
    <xf numFmtId="180" fontId="6" fillId="0" borderId="19" xfId="61" applyNumberFormat="1" applyFont="1" applyFill="1" applyBorder="1" applyAlignment="1">
      <alignment vertical="top"/>
      <protection/>
    </xf>
    <xf numFmtId="180" fontId="6" fillId="0" borderId="20"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180" fontId="2" fillId="0" borderId="16" xfId="60" applyNumberFormat="1" applyFont="1" applyFill="1" applyBorder="1" applyAlignment="1">
      <alignment horizontal="center"/>
      <protection/>
    </xf>
    <xf numFmtId="0" fontId="3" fillId="0" borderId="11" xfId="61" applyNumberFormat="1" applyFont="1" applyFill="1" applyBorder="1" applyAlignment="1">
      <alignment horizontal="center" wrapText="1"/>
      <protection/>
    </xf>
    <xf numFmtId="0" fontId="3" fillId="35" borderId="0" xfId="57" applyNumberFormat="1" applyFont="1" applyFill="1" applyAlignment="1">
      <alignment vertical="top"/>
      <protection/>
    </xf>
    <xf numFmtId="0" fontId="60" fillId="35" borderId="0" xfId="57" applyNumberFormat="1" applyFont="1" applyFill="1" applyAlignment="1">
      <alignment vertical="top"/>
      <protection/>
    </xf>
    <xf numFmtId="0" fontId="3" fillId="36" borderId="0" xfId="57" applyNumberFormat="1" applyFont="1" applyFill="1" applyAlignment="1">
      <alignment vertical="top"/>
      <protection/>
    </xf>
    <xf numFmtId="0" fontId="60" fillId="36" borderId="0" xfId="57" applyNumberFormat="1" applyFont="1" applyFill="1" applyAlignment="1">
      <alignment vertical="top"/>
      <protection/>
    </xf>
    <xf numFmtId="0" fontId="3" fillId="34" borderId="0" xfId="57" applyNumberFormat="1" applyFont="1" applyFill="1" applyAlignment="1">
      <alignment vertical="top"/>
      <protection/>
    </xf>
    <xf numFmtId="0" fontId="2" fillId="0" borderId="19" xfId="57" applyNumberFormat="1" applyFont="1" applyFill="1" applyBorder="1" applyAlignment="1" applyProtection="1">
      <alignment horizontal="center" vertical="top" wrapText="1"/>
      <protection locked="0"/>
    </xf>
    <xf numFmtId="0" fontId="2" fillId="0" borderId="0" xfId="57" applyNumberFormat="1" applyFont="1" applyFill="1" applyBorder="1" applyAlignment="1" applyProtection="1">
      <alignment horizontal="right" vertical="top"/>
      <protection/>
    </xf>
    <xf numFmtId="0" fontId="2" fillId="0" borderId="0" xfId="57" applyNumberFormat="1" applyFont="1" applyFill="1" applyBorder="1" applyAlignment="1" applyProtection="1">
      <alignment horizontal="left" vertical="top"/>
      <protection locked="0"/>
    </xf>
    <xf numFmtId="0" fontId="3" fillId="0" borderId="0" xfId="57" applyNumberFormat="1" applyFont="1" applyFill="1" applyBorder="1" applyAlignment="1" applyProtection="1">
      <alignment vertical="top"/>
      <protection/>
    </xf>
    <xf numFmtId="0" fontId="2" fillId="0" borderId="0" xfId="57"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center" vertical="top" wrapText="1"/>
      <protection locked="0"/>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180" fontId="2" fillId="34" borderId="16" xfId="61" applyNumberFormat="1" applyFont="1" applyFill="1" applyBorder="1" applyAlignment="1">
      <alignment horizontal="center" vertical="center"/>
      <protection/>
    </xf>
    <xf numFmtId="180" fontId="2" fillId="0" borderId="16" xfId="60"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2" fontId="3" fillId="0" borderId="11" xfId="61" applyNumberFormat="1" applyFont="1" applyFill="1" applyBorder="1" applyAlignment="1">
      <alignment horizontal="center" vertical="center"/>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2" fontId="3" fillId="0" borderId="11" xfId="0" applyNumberFormat="1" applyFont="1" applyBorder="1" applyAlignment="1">
      <alignment horizontal="center" vertical="center"/>
    </xf>
    <xf numFmtId="2" fontId="11" fillId="0" borderId="11" xfId="0" applyNumberFormat="1" applyFont="1" applyFill="1" applyBorder="1" applyAlignment="1">
      <alignment horizontal="center" vertical="center"/>
    </xf>
    <xf numFmtId="2" fontId="3" fillId="34" borderId="11" xfId="0" applyNumberFormat="1" applyFont="1" applyFill="1" applyBorder="1" applyAlignment="1">
      <alignment horizontal="center" vertical="center"/>
    </xf>
    <xf numFmtId="2" fontId="69" fillId="0" borderId="11" xfId="0" applyNumberFormat="1" applyFont="1" applyBorder="1" applyAlignment="1">
      <alignment horizontal="center" vertical="center"/>
    </xf>
    <xf numFmtId="2" fontId="6" fillId="0" borderId="11" xfId="61" applyNumberFormat="1" applyFont="1" applyFill="1" applyBorder="1" applyAlignment="1">
      <alignment vertical="top"/>
      <protection/>
    </xf>
    <xf numFmtId="0" fontId="70" fillId="0" borderId="11" xfId="61" applyNumberFormat="1" applyFont="1" applyFill="1" applyBorder="1" applyAlignment="1">
      <alignment horizontal="left" vertical="center" wrapText="1" readingOrder="1"/>
      <protection/>
    </xf>
    <xf numFmtId="182" fontId="69" fillId="0" borderId="11" xfId="0" applyNumberFormat="1" applyFont="1" applyFill="1" applyBorder="1" applyAlignment="1">
      <alignment horizontal="center" vertical="center" wrapText="1"/>
    </xf>
    <xf numFmtId="0" fontId="69" fillId="0" borderId="11" xfId="0" applyFont="1" applyFill="1" applyBorder="1" applyAlignment="1">
      <alignment horizontal="center" vertical="center" wrapText="1"/>
    </xf>
    <xf numFmtId="2" fontId="69" fillId="0" borderId="11" xfId="0" applyNumberFormat="1" applyFont="1" applyFill="1" applyBorder="1" applyAlignment="1">
      <alignment horizontal="center" vertical="center" wrapText="1"/>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41"/>
  <sheetViews>
    <sheetView showGridLines="0" zoomScale="80" zoomScaleNormal="80" zoomScalePageLayoutView="0" workbookViewId="0" topLeftCell="A236">
      <selection activeCell="BA11" sqref="BA11"/>
    </sheetView>
  </sheetViews>
  <sheetFormatPr defaultColWidth="9.140625" defaultRowHeight="15"/>
  <cols>
    <col min="1" max="1" width="13.57421875" style="27" customWidth="1"/>
    <col min="2" max="2" width="52.28125" style="27" customWidth="1"/>
    <col min="3" max="3" width="12.0039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56" width="9.140625" style="27" customWidth="1"/>
    <col min="57" max="57" width="12.7109375" style="27" hidden="1" customWidth="1"/>
    <col min="58" max="58" width="19.421875" style="27" hidden="1" customWidth="1"/>
    <col min="59" max="59" width="22.28125" style="27" hidden="1" customWidth="1"/>
    <col min="60" max="60" width="13.00390625" style="27" hidden="1" customWidth="1"/>
    <col min="61" max="61" width="12.8515625" style="27" customWidth="1"/>
    <col min="62" max="62" width="16.28125" style="27" customWidth="1"/>
    <col min="63" max="238" width="9.140625" style="27" customWidth="1"/>
    <col min="239" max="243" width="9.140625" style="28" customWidth="1"/>
    <col min="244" max="16384" width="9.140625" style="27" customWidth="1"/>
  </cols>
  <sheetData>
    <row r="1" spans="1:243" s="1" customFormat="1" ht="27" customHeight="1">
      <c r="A1" s="110" t="str">
        <f>B2&amp;" BoQ"</f>
        <v>Percentage BoQ</v>
      </c>
      <c r="B1" s="110"/>
      <c r="C1" s="110"/>
      <c r="D1" s="110"/>
      <c r="E1" s="110"/>
      <c r="F1" s="110"/>
      <c r="G1" s="110"/>
      <c r="H1" s="110"/>
      <c r="I1" s="110"/>
      <c r="J1" s="110"/>
      <c r="K1" s="110"/>
      <c r="L1" s="110"/>
      <c r="O1" s="2"/>
      <c r="P1" s="2"/>
      <c r="Q1" s="3"/>
      <c r="IE1" s="3"/>
      <c r="IF1" s="3"/>
      <c r="IG1" s="3"/>
      <c r="IH1" s="3"/>
      <c r="II1" s="3"/>
    </row>
    <row r="2" spans="1:17" s="1" customFormat="1" ht="25.5" customHeight="1" hidden="1">
      <c r="A2" s="29" t="s">
        <v>4</v>
      </c>
      <c r="B2" s="29" t="s">
        <v>63</v>
      </c>
      <c r="C2" s="29" t="s">
        <v>5</v>
      </c>
      <c r="D2" s="29" t="s">
        <v>6</v>
      </c>
      <c r="E2" s="29"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11" t="s">
        <v>524</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IE4" s="6"/>
      <c r="IF4" s="6"/>
      <c r="IG4" s="6"/>
      <c r="IH4" s="6"/>
      <c r="II4" s="6"/>
    </row>
    <row r="5" spans="1:243" s="5" customFormat="1" ht="30.75" customHeight="1">
      <c r="A5" s="111" t="s">
        <v>525</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IE5" s="6"/>
      <c r="IF5" s="6"/>
      <c r="IG5" s="6"/>
      <c r="IH5" s="6"/>
      <c r="II5" s="6"/>
    </row>
    <row r="6" spans="1:243" s="5" customFormat="1" ht="30.75" customHeight="1">
      <c r="A6" s="111" t="s">
        <v>523</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IE6" s="6"/>
      <c r="IF6" s="6"/>
      <c r="IG6" s="6"/>
      <c r="IH6" s="6"/>
      <c r="II6" s="6"/>
    </row>
    <row r="7" spans="1:243" s="5" customFormat="1" ht="29.25" customHeight="1" hidden="1">
      <c r="A7" s="112" t="s">
        <v>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IE7" s="6"/>
      <c r="IF7" s="6"/>
      <c r="IG7" s="6"/>
      <c r="IH7" s="6"/>
      <c r="II7" s="6"/>
    </row>
    <row r="8" spans="1:243" s="7" customFormat="1" ht="37.5" customHeight="1">
      <c r="A8" s="30" t="s">
        <v>9</v>
      </c>
      <c r="B8" s="113"/>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5"/>
      <c r="IE8" s="8"/>
      <c r="IF8" s="8"/>
      <c r="IG8" s="8"/>
      <c r="IH8" s="8"/>
      <c r="II8" s="8"/>
    </row>
    <row r="9" spans="1:243" s="9" customFormat="1" ht="61.5" customHeight="1">
      <c r="A9" s="107" t="s">
        <v>10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1"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32</v>
      </c>
      <c r="BB11" s="32" t="s">
        <v>32</v>
      </c>
      <c r="BC11" s="32"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3">
        <v>1</v>
      </c>
      <c r="B13" s="34" t="s">
        <v>274</v>
      </c>
      <c r="C13" s="100" t="s">
        <v>34</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2"/>
      <c r="BB13" s="40"/>
      <c r="BC13" s="41"/>
      <c r="IE13" s="22">
        <v>1</v>
      </c>
      <c r="IF13" s="22" t="s">
        <v>35</v>
      </c>
      <c r="IG13" s="22" t="s">
        <v>36</v>
      </c>
      <c r="IH13" s="22">
        <v>10</v>
      </c>
      <c r="II13" s="22" t="s">
        <v>37</v>
      </c>
    </row>
    <row r="14" spans="1:243" s="21" customFormat="1" ht="116.25" customHeight="1">
      <c r="A14" s="33">
        <v>2</v>
      </c>
      <c r="B14" s="76" t="s">
        <v>521</v>
      </c>
      <c r="C14" s="100" t="s">
        <v>38</v>
      </c>
      <c r="D14" s="77">
        <v>85</v>
      </c>
      <c r="E14" s="77" t="s">
        <v>280</v>
      </c>
      <c r="F14" s="89">
        <v>67.872</v>
      </c>
      <c r="G14" s="79"/>
      <c r="H14" s="79"/>
      <c r="I14" s="80" t="s">
        <v>40</v>
      </c>
      <c r="J14" s="81">
        <f>IF(I14="Less(-)",-1,1)</f>
        <v>1</v>
      </c>
      <c r="K14" s="82" t="s">
        <v>64</v>
      </c>
      <c r="L14" s="82" t="s">
        <v>7</v>
      </c>
      <c r="M14" s="83"/>
      <c r="N14" s="79"/>
      <c r="O14" s="79"/>
      <c r="P14" s="84"/>
      <c r="Q14" s="79"/>
      <c r="R14" s="79"/>
      <c r="S14" s="84"/>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6">
        <f>total_amount_ba($B$2,$D$2,D14,F14,J14,K14,M14)</f>
        <v>5769.12</v>
      </c>
      <c r="BB14" s="87">
        <f>BA14+SUM(N14:AZ14)</f>
        <v>5769.12</v>
      </c>
      <c r="BC14" s="88" t="str">
        <f>SpellNumber(L14,BB14)</f>
        <v>INR  Five Thousand Seven Hundred &amp; Sixty Nine  and Paise Twelve Only</v>
      </c>
      <c r="BE14" s="78">
        <v>19</v>
      </c>
      <c r="BF14" s="78">
        <v>119.27</v>
      </c>
      <c r="BG14" s="94">
        <f>BF14*1.12*1.01</f>
        <v>134.918224</v>
      </c>
      <c r="BH14" s="94">
        <f>BE14*1.12*1.01</f>
        <v>21.492800000000003</v>
      </c>
      <c r="BI14" s="89">
        <v>60</v>
      </c>
      <c r="BJ14" s="94">
        <f>BI14*1.12*1.01</f>
        <v>67.872</v>
      </c>
      <c r="IE14" s="22">
        <v>1.02</v>
      </c>
      <c r="IF14" s="22" t="s">
        <v>43</v>
      </c>
      <c r="IG14" s="22" t="s">
        <v>44</v>
      </c>
      <c r="IH14" s="22">
        <v>213</v>
      </c>
      <c r="II14" s="22" t="s">
        <v>39</v>
      </c>
    </row>
    <row r="15" spans="1:243" s="21" customFormat="1" ht="368.25" customHeight="1">
      <c r="A15" s="33">
        <v>3</v>
      </c>
      <c r="B15" s="76" t="s">
        <v>294</v>
      </c>
      <c r="C15" s="100" t="s">
        <v>42</v>
      </c>
      <c r="D15" s="101">
        <v>510</v>
      </c>
      <c r="E15" s="102" t="s">
        <v>278</v>
      </c>
      <c r="F15" s="103">
        <v>181.16</v>
      </c>
      <c r="G15" s="79"/>
      <c r="H15" s="79"/>
      <c r="I15" s="80" t="s">
        <v>40</v>
      </c>
      <c r="J15" s="81">
        <f>IF(I15="Less(-)",-1,1)</f>
        <v>1</v>
      </c>
      <c r="K15" s="82" t="s">
        <v>64</v>
      </c>
      <c r="L15" s="82" t="s">
        <v>7</v>
      </c>
      <c r="M15" s="83"/>
      <c r="N15" s="79"/>
      <c r="O15" s="79"/>
      <c r="P15" s="84"/>
      <c r="Q15" s="79"/>
      <c r="R15" s="79"/>
      <c r="S15" s="84"/>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f>total_amount_ba($B$2,$D$2,D15,F15,J15,K15,M15)</f>
        <v>92391.59999999999</v>
      </c>
      <c r="BB15" s="87">
        <f>BA15+SUM(N15:AZ15)</f>
        <v>92391.59999999999</v>
      </c>
      <c r="BC15" s="88" t="str">
        <f>SpellNumber(L15,BB15)</f>
        <v>INR  Ninety Two Thousand Three Hundred &amp; Ninety One  and Paise Sixty Only</v>
      </c>
      <c r="BE15" s="78">
        <v>1956</v>
      </c>
      <c r="BF15" s="78">
        <v>192.38</v>
      </c>
      <c r="BG15" s="94">
        <f aca="true" t="shared" si="0" ref="BG15:BG78">BF15*1.12*1.01</f>
        <v>217.620256</v>
      </c>
      <c r="BH15" s="94">
        <f aca="true" t="shared" si="1" ref="BH15:BH78">BE15*1.12*1.01</f>
        <v>2212.6272000000004</v>
      </c>
      <c r="IE15" s="22">
        <v>2</v>
      </c>
      <c r="IF15" s="22" t="s">
        <v>35</v>
      </c>
      <c r="IG15" s="22" t="s">
        <v>46</v>
      </c>
      <c r="IH15" s="22">
        <v>10</v>
      </c>
      <c r="II15" s="22" t="s">
        <v>39</v>
      </c>
    </row>
    <row r="16" spans="1:243" s="21" customFormat="1" ht="163.5" customHeight="1">
      <c r="A16" s="33">
        <v>4</v>
      </c>
      <c r="B16" s="76" t="s">
        <v>295</v>
      </c>
      <c r="C16" s="100" t="s">
        <v>45</v>
      </c>
      <c r="D16" s="101">
        <v>341.5</v>
      </c>
      <c r="E16" s="102" t="s">
        <v>276</v>
      </c>
      <c r="F16" s="103">
        <v>134.92</v>
      </c>
      <c r="G16" s="79"/>
      <c r="H16" s="79"/>
      <c r="I16" s="80" t="s">
        <v>40</v>
      </c>
      <c r="J16" s="81">
        <f aca="true" t="shared" si="2" ref="J16:J78">IF(I16="Less(-)",-1,1)</f>
        <v>1</v>
      </c>
      <c r="K16" s="82" t="s">
        <v>64</v>
      </c>
      <c r="L16" s="82" t="s">
        <v>7</v>
      </c>
      <c r="M16" s="83"/>
      <c r="N16" s="79"/>
      <c r="O16" s="79"/>
      <c r="P16" s="84"/>
      <c r="Q16" s="79"/>
      <c r="R16" s="79"/>
      <c r="S16" s="84"/>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6">
        <f aca="true" t="shared" si="3" ref="BA16:BA78">total_amount_ba($B$2,$D$2,D16,F16,J16,K16,M16)</f>
        <v>46075.17999999999</v>
      </c>
      <c r="BB16" s="87">
        <f aca="true" t="shared" si="4" ref="BB16:BB78">BA16+SUM(N16:AZ16)</f>
        <v>46075.17999999999</v>
      </c>
      <c r="BC16" s="88" t="str">
        <f aca="true" t="shared" si="5" ref="BC16:BC78">SpellNumber(L16,BB16)</f>
        <v>INR  Forty Six Thousand  &amp;Seventy Five  and Paise Eighteen Only</v>
      </c>
      <c r="BE16" s="78">
        <v>2006</v>
      </c>
      <c r="BF16" s="78">
        <v>24</v>
      </c>
      <c r="BG16" s="94">
        <f t="shared" si="0"/>
        <v>27.1488</v>
      </c>
      <c r="BH16" s="94">
        <f t="shared" si="1"/>
        <v>2269.1872000000003</v>
      </c>
      <c r="IE16" s="22">
        <v>3</v>
      </c>
      <c r="IF16" s="22" t="s">
        <v>48</v>
      </c>
      <c r="IG16" s="22" t="s">
        <v>49</v>
      </c>
      <c r="IH16" s="22">
        <v>10</v>
      </c>
      <c r="II16" s="22" t="s">
        <v>39</v>
      </c>
    </row>
    <row r="17" spans="1:243" s="21" customFormat="1" ht="89.25" customHeight="1">
      <c r="A17" s="33">
        <v>5</v>
      </c>
      <c r="B17" s="76" t="s">
        <v>296</v>
      </c>
      <c r="C17" s="100" t="s">
        <v>47</v>
      </c>
      <c r="D17" s="101">
        <v>11</v>
      </c>
      <c r="E17" s="102" t="s">
        <v>276</v>
      </c>
      <c r="F17" s="103">
        <v>87.71</v>
      </c>
      <c r="G17" s="79"/>
      <c r="H17" s="79"/>
      <c r="I17" s="80" t="s">
        <v>40</v>
      </c>
      <c r="J17" s="81">
        <f t="shared" si="2"/>
        <v>1</v>
      </c>
      <c r="K17" s="82" t="s">
        <v>64</v>
      </c>
      <c r="L17" s="82" t="s">
        <v>7</v>
      </c>
      <c r="M17" s="83"/>
      <c r="N17" s="79"/>
      <c r="O17" s="79"/>
      <c r="P17" s="84"/>
      <c r="Q17" s="79"/>
      <c r="R17" s="79"/>
      <c r="S17" s="84"/>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6">
        <f t="shared" si="3"/>
        <v>964.81</v>
      </c>
      <c r="BB17" s="87">
        <f t="shared" si="4"/>
        <v>964.81</v>
      </c>
      <c r="BC17" s="88" t="str">
        <f t="shared" si="5"/>
        <v>INR  Nine Hundred &amp; Sixty Four  and Paise Eighty One Only</v>
      </c>
      <c r="BE17" s="78">
        <v>2056</v>
      </c>
      <c r="BF17" s="78">
        <v>110</v>
      </c>
      <c r="BG17" s="94">
        <f t="shared" si="0"/>
        <v>124.43200000000002</v>
      </c>
      <c r="BH17" s="94">
        <f t="shared" si="1"/>
        <v>2325.7472000000002</v>
      </c>
      <c r="IE17" s="22">
        <v>1.01</v>
      </c>
      <c r="IF17" s="22" t="s">
        <v>41</v>
      </c>
      <c r="IG17" s="22" t="s">
        <v>36</v>
      </c>
      <c r="IH17" s="22">
        <v>123.223</v>
      </c>
      <c r="II17" s="22" t="s">
        <v>39</v>
      </c>
    </row>
    <row r="18" spans="1:243" s="21" customFormat="1" ht="70.5" customHeight="1">
      <c r="A18" s="33">
        <v>6</v>
      </c>
      <c r="B18" s="76" t="s">
        <v>287</v>
      </c>
      <c r="C18" s="100" t="s">
        <v>50</v>
      </c>
      <c r="D18" s="101">
        <v>802</v>
      </c>
      <c r="E18" s="102" t="s">
        <v>278</v>
      </c>
      <c r="F18" s="103">
        <v>369.9</v>
      </c>
      <c r="G18" s="79"/>
      <c r="H18" s="79"/>
      <c r="I18" s="80" t="s">
        <v>40</v>
      </c>
      <c r="J18" s="81">
        <f t="shared" si="2"/>
        <v>1</v>
      </c>
      <c r="K18" s="82" t="s">
        <v>64</v>
      </c>
      <c r="L18" s="82" t="s">
        <v>7</v>
      </c>
      <c r="M18" s="83"/>
      <c r="N18" s="79"/>
      <c r="O18" s="79"/>
      <c r="P18" s="84"/>
      <c r="Q18" s="79"/>
      <c r="R18" s="79"/>
      <c r="S18" s="84"/>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6">
        <f t="shared" si="3"/>
        <v>296659.8</v>
      </c>
      <c r="BB18" s="87">
        <f t="shared" si="4"/>
        <v>296659.8</v>
      </c>
      <c r="BC18" s="88" t="str">
        <f t="shared" si="5"/>
        <v>INR  Two Lakh Ninety Six Thousand Six Hundred &amp; Fifty Nine  and Paise Eighty Only</v>
      </c>
      <c r="BE18" s="78">
        <v>2106</v>
      </c>
      <c r="BF18" s="89">
        <v>633.27</v>
      </c>
      <c r="BG18" s="94">
        <f t="shared" si="0"/>
        <v>716.3550240000001</v>
      </c>
      <c r="BH18" s="94">
        <f t="shared" si="1"/>
        <v>2382.3072</v>
      </c>
      <c r="IE18" s="22">
        <v>1.02</v>
      </c>
      <c r="IF18" s="22" t="s">
        <v>43</v>
      </c>
      <c r="IG18" s="22" t="s">
        <v>44</v>
      </c>
      <c r="IH18" s="22">
        <v>213</v>
      </c>
      <c r="II18" s="22" t="s">
        <v>39</v>
      </c>
    </row>
    <row r="19" spans="1:243" s="21" customFormat="1" ht="83.25" customHeight="1">
      <c r="A19" s="33">
        <v>7</v>
      </c>
      <c r="B19" s="76" t="s">
        <v>297</v>
      </c>
      <c r="C19" s="100" t="s">
        <v>51</v>
      </c>
      <c r="D19" s="101">
        <v>80</v>
      </c>
      <c r="E19" s="102" t="s">
        <v>275</v>
      </c>
      <c r="F19" s="103">
        <v>11.31</v>
      </c>
      <c r="G19" s="79"/>
      <c r="H19" s="79"/>
      <c r="I19" s="80" t="s">
        <v>40</v>
      </c>
      <c r="J19" s="81">
        <f t="shared" si="2"/>
        <v>1</v>
      </c>
      <c r="K19" s="82" t="s">
        <v>64</v>
      </c>
      <c r="L19" s="82" t="s">
        <v>7</v>
      </c>
      <c r="M19" s="83"/>
      <c r="N19" s="79"/>
      <c r="O19" s="79"/>
      <c r="P19" s="84"/>
      <c r="Q19" s="79"/>
      <c r="R19" s="79"/>
      <c r="S19" s="84"/>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6">
        <f t="shared" si="3"/>
        <v>904.8000000000001</v>
      </c>
      <c r="BB19" s="87">
        <f t="shared" si="4"/>
        <v>904.8000000000001</v>
      </c>
      <c r="BC19" s="88" t="str">
        <f t="shared" si="5"/>
        <v>INR  Nine Hundred &amp; Four  and Paise Eighty Only</v>
      </c>
      <c r="BE19" s="78">
        <v>2156</v>
      </c>
      <c r="BF19" s="78">
        <v>324</v>
      </c>
      <c r="BG19" s="94">
        <f t="shared" si="0"/>
        <v>366.50880000000006</v>
      </c>
      <c r="BH19" s="94">
        <f t="shared" si="1"/>
        <v>2438.8672</v>
      </c>
      <c r="IE19" s="22">
        <v>2</v>
      </c>
      <c r="IF19" s="22" t="s">
        <v>35</v>
      </c>
      <c r="IG19" s="22" t="s">
        <v>46</v>
      </c>
      <c r="IH19" s="22">
        <v>10</v>
      </c>
      <c r="II19" s="22" t="s">
        <v>39</v>
      </c>
    </row>
    <row r="20" spans="1:243" s="21" customFormat="1" ht="98.25" customHeight="1">
      <c r="A20" s="33">
        <v>8</v>
      </c>
      <c r="B20" s="76" t="s">
        <v>298</v>
      </c>
      <c r="C20" s="100" t="s">
        <v>52</v>
      </c>
      <c r="D20" s="101">
        <v>127.272</v>
      </c>
      <c r="E20" s="102" t="s">
        <v>275</v>
      </c>
      <c r="F20" s="103">
        <v>12.44</v>
      </c>
      <c r="G20" s="79"/>
      <c r="H20" s="79"/>
      <c r="I20" s="80" t="s">
        <v>40</v>
      </c>
      <c r="J20" s="81">
        <f t="shared" si="2"/>
        <v>1</v>
      </c>
      <c r="K20" s="82" t="s">
        <v>64</v>
      </c>
      <c r="L20" s="82" t="s">
        <v>7</v>
      </c>
      <c r="M20" s="83"/>
      <c r="N20" s="79"/>
      <c r="O20" s="79"/>
      <c r="P20" s="84"/>
      <c r="Q20" s="79"/>
      <c r="R20" s="79"/>
      <c r="S20" s="84"/>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6">
        <f t="shared" si="3"/>
        <v>1583.26368</v>
      </c>
      <c r="BB20" s="87">
        <f t="shared" si="4"/>
        <v>1583.26368</v>
      </c>
      <c r="BC20" s="88" t="str">
        <f t="shared" si="5"/>
        <v>INR  One Thousand Five Hundred &amp; Eighty Three  and Paise Twenty Six Only</v>
      </c>
      <c r="BE20" s="78">
        <v>939</v>
      </c>
      <c r="BF20" s="89">
        <v>4006</v>
      </c>
      <c r="BG20" s="94">
        <f t="shared" si="0"/>
        <v>4531.5872</v>
      </c>
      <c r="BH20" s="94">
        <f t="shared" si="1"/>
        <v>1062.1968000000002</v>
      </c>
      <c r="IE20" s="22">
        <v>3</v>
      </c>
      <c r="IF20" s="22" t="s">
        <v>48</v>
      </c>
      <c r="IG20" s="22" t="s">
        <v>49</v>
      </c>
      <c r="IH20" s="22">
        <v>10</v>
      </c>
      <c r="II20" s="22" t="s">
        <v>39</v>
      </c>
    </row>
    <row r="21" spans="1:243" s="21" customFormat="1" ht="87.75" customHeight="1">
      <c r="A21" s="33">
        <v>9</v>
      </c>
      <c r="B21" s="76" t="s">
        <v>299</v>
      </c>
      <c r="C21" s="100" t="s">
        <v>53</v>
      </c>
      <c r="D21" s="101">
        <v>65</v>
      </c>
      <c r="E21" s="102" t="s">
        <v>276</v>
      </c>
      <c r="F21" s="103">
        <v>505.65</v>
      </c>
      <c r="G21" s="79"/>
      <c r="H21" s="79"/>
      <c r="I21" s="80" t="s">
        <v>40</v>
      </c>
      <c r="J21" s="81">
        <f t="shared" si="2"/>
        <v>1</v>
      </c>
      <c r="K21" s="82" t="s">
        <v>64</v>
      </c>
      <c r="L21" s="82" t="s">
        <v>7</v>
      </c>
      <c r="M21" s="83"/>
      <c r="N21" s="79"/>
      <c r="O21" s="79"/>
      <c r="P21" s="84"/>
      <c r="Q21" s="79"/>
      <c r="R21" s="79"/>
      <c r="S21" s="84"/>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6">
        <f t="shared" si="3"/>
        <v>32867.25</v>
      </c>
      <c r="BB21" s="87">
        <f t="shared" si="4"/>
        <v>32867.25</v>
      </c>
      <c r="BC21" s="88" t="str">
        <f t="shared" si="5"/>
        <v>INR  Thirty Two Thousand Eight Hundred &amp; Sixty Seven  and Paise Twenty Five Only</v>
      </c>
      <c r="BE21" s="78">
        <v>989</v>
      </c>
      <c r="BF21" s="78">
        <v>5702</v>
      </c>
      <c r="BG21" s="94">
        <f t="shared" si="0"/>
        <v>6450.102400000001</v>
      </c>
      <c r="BH21" s="94">
        <f t="shared" si="1"/>
        <v>1118.7568</v>
      </c>
      <c r="IE21" s="22">
        <v>1.01</v>
      </c>
      <c r="IF21" s="22" t="s">
        <v>41</v>
      </c>
      <c r="IG21" s="22" t="s">
        <v>36</v>
      </c>
      <c r="IH21" s="22">
        <v>123.223</v>
      </c>
      <c r="II21" s="22" t="s">
        <v>39</v>
      </c>
    </row>
    <row r="22" spans="1:243" s="21" customFormat="1" ht="93.75" customHeight="1">
      <c r="A22" s="33">
        <v>10</v>
      </c>
      <c r="B22" s="76" t="s">
        <v>300</v>
      </c>
      <c r="C22" s="100" t="s">
        <v>54</v>
      </c>
      <c r="D22" s="101">
        <v>17</v>
      </c>
      <c r="E22" s="102" t="s">
        <v>276</v>
      </c>
      <c r="F22" s="103">
        <v>562.21</v>
      </c>
      <c r="G22" s="79"/>
      <c r="H22" s="79"/>
      <c r="I22" s="80" t="s">
        <v>40</v>
      </c>
      <c r="J22" s="81">
        <f>IF(I22="Less(-)",-1,1)</f>
        <v>1</v>
      </c>
      <c r="K22" s="82" t="s">
        <v>64</v>
      </c>
      <c r="L22" s="82" t="s">
        <v>7</v>
      </c>
      <c r="M22" s="83"/>
      <c r="N22" s="79"/>
      <c r="O22" s="79"/>
      <c r="P22" s="84"/>
      <c r="Q22" s="79"/>
      <c r="R22" s="79"/>
      <c r="S22" s="84"/>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6">
        <f>total_amount_ba($B$2,$D$2,D22,F22,J22,K22,M22)</f>
        <v>9557.57</v>
      </c>
      <c r="BB22" s="87">
        <f>BA22+SUM(N22:AZ22)</f>
        <v>9557.57</v>
      </c>
      <c r="BC22" s="88" t="str">
        <f>SpellNumber(L22,BB22)</f>
        <v>INR  Nine Thousand Five Hundred &amp; Fifty Seven  and Paise Fifty Seven Only</v>
      </c>
      <c r="BE22" s="78">
        <v>1039</v>
      </c>
      <c r="BF22" s="78">
        <v>5797</v>
      </c>
      <c r="BG22" s="94">
        <f t="shared" si="0"/>
        <v>6557.566400000001</v>
      </c>
      <c r="BH22" s="94">
        <f t="shared" si="1"/>
        <v>1175.3168</v>
      </c>
      <c r="IE22" s="22">
        <v>1.02</v>
      </c>
      <c r="IF22" s="22" t="s">
        <v>43</v>
      </c>
      <c r="IG22" s="22" t="s">
        <v>44</v>
      </c>
      <c r="IH22" s="22">
        <v>213</v>
      </c>
      <c r="II22" s="22" t="s">
        <v>39</v>
      </c>
    </row>
    <row r="23" spans="1:243" s="21" customFormat="1" ht="84.75" customHeight="1">
      <c r="A23" s="33">
        <v>11</v>
      </c>
      <c r="B23" s="76" t="s">
        <v>301</v>
      </c>
      <c r="C23" s="100" t="s">
        <v>55</v>
      </c>
      <c r="D23" s="101">
        <v>27</v>
      </c>
      <c r="E23" s="102" t="s">
        <v>276</v>
      </c>
      <c r="F23" s="103">
        <v>2212.63</v>
      </c>
      <c r="G23" s="79"/>
      <c r="H23" s="79"/>
      <c r="I23" s="80" t="s">
        <v>40</v>
      </c>
      <c r="J23" s="81">
        <f t="shared" si="2"/>
        <v>1</v>
      </c>
      <c r="K23" s="82" t="s">
        <v>64</v>
      </c>
      <c r="L23" s="82" t="s">
        <v>7</v>
      </c>
      <c r="M23" s="83"/>
      <c r="N23" s="79"/>
      <c r="O23" s="79"/>
      <c r="P23" s="84"/>
      <c r="Q23" s="79"/>
      <c r="R23" s="79"/>
      <c r="S23" s="84"/>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6">
        <f t="shared" si="3"/>
        <v>59741.01</v>
      </c>
      <c r="BB23" s="87">
        <f t="shared" si="4"/>
        <v>59741.01</v>
      </c>
      <c r="BC23" s="88" t="str">
        <f t="shared" si="5"/>
        <v>INR  Fifty Nine Thousand Seven Hundred &amp; Forty One  and Paise One Only</v>
      </c>
      <c r="BE23" s="78">
        <v>1089</v>
      </c>
      <c r="BF23" s="78">
        <v>5892</v>
      </c>
      <c r="BG23" s="94">
        <f t="shared" si="0"/>
        <v>6665.030400000001</v>
      </c>
      <c r="BH23" s="94">
        <f t="shared" si="1"/>
        <v>1231.8768</v>
      </c>
      <c r="IE23" s="22">
        <v>2</v>
      </c>
      <c r="IF23" s="22" t="s">
        <v>35</v>
      </c>
      <c r="IG23" s="22" t="s">
        <v>46</v>
      </c>
      <c r="IH23" s="22">
        <v>10</v>
      </c>
      <c r="II23" s="22" t="s">
        <v>39</v>
      </c>
    </row>
    <row r="24" spans="1:243" s="21" customFormat="1" ht="90" customHeight="1">
      <c r="A24" s="33">
        <v>12</v>
      </c>
      <c r="B24" s="76" t="s">
        <v>302</v>
      </c>
      <c r="C24" s="100" t="s">
        <v>56</v>
      </c>
      <c r="D24" s="101">
        <v>29</v>
      </c>
      <c r="E24" s="102" t="s">
        <v>276</v>
      </c>
      <c r="F24" s="103">
        <v>2269.19</v>
      </c>
      <c r="G24" s="79"/>
      <c r="H24" s="79"/>
      <c r="I24" s="80" t="s">
        <v>40</v>
      </c>
      <c r="J24" s="81">
        <f t="shared" si="2"/>
        <v>1</v>
      </c>
      <c r="K24" s="82" t="s">
        <v>64</v>
      </c>
      <c r="L24" s="82" t="s">
        <v>7</v>
      </c>
      <c r="M24" s="83"/>
      <c r="N24" s="79"/>
      <c r="O24" s="79"/>
      <c r="P24" s="84"/>
      <c r="Q24" s="79"/>
      <c r="R24" s="79"/>
      <c r="S24" s="84"/>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6">
        <f t="shared" si="3"/>
        <v>65806.51</v>
      </c>
      <c r="BB24" s="87">
        <f t="shared" si="4"/>
        <v>65806.51</v>
      </c>
      <c r="BC24" s="88" t="str">
        <f t="shared" si="5"/>
        <v>INR  Sixty Five Thousand Eight Hundred &amp; Six  and Paise Fifty One Only</v>
      </c>
      <c r="BE24" s="78">
        <v>1139</v>
      </c>
      <c r="BF24" s="78">
        <v>5987</v>
      </c>
      <c r="BG24" s="94">
        <f t="shared" si="0"/>
        <v>6772.4944000000005</v>
      </c>
      <c r="BH24" s="94">
        <f t="shared" si="1"/>
        <v>1288.4368000000002</v>
      </c>
      <c r="IE24" s="22">
        <v>1.01</v>
      </c>
      <c r="IF24" s="22" t="s">
        <v>41</v>
      </c>
      <c r="IG24" s="22" t="s">
        <v>36</v>
      </c>
      <c r="IH24" s="22">
        <v>123.223</v>
      </c>
      <c r="II24" s="22" t="s">
        <v>39</v>
      </c>
    </row>
    <row r="25" spans="1:243" s="21" customFormat="1" ht="82.5" customHeight="1">
      <c r="A25" s="33">
        <v>13</v>
      </c>
      <c r="B25" s="76" t="s">
        <v>303</v>
      </c>
      <c r="C25" s="100" t="s">
        <v>163</v>
      </c>
      <c r="D25" s="101">
        <v>72</v>
      </c>
      <c r="E25" s="102" t="s">
        <v>276</v>
      </c>
      <c r="F25" s="103">
        <v>1005.64</v>
      </c>
      <c r="G25" s="79"/>
      <c r="H25" s="79"/>
      <c r="I25" s="80" t="s">
        <v>40</v>
      </c>
      <c r="J25" s="81">
        <f t="shared" si="2"/>
        <v>1</v>
      </c>
      <c r="K25" s="82" t="s">
        <v>64</v>
      </c>
      <c r="L25" s="82" t="s">
        <v>7</v>
      </c>
      <c r="M25" s="83"/>
      <c r="N25" s="79"/>
      <c r="O25" s="79"/>
      <c r="P25" s="84"/>
      <c r="Q25" s="79"/>
      <c r="R25" s="79"/>
      <c r="S25" s="84"/>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6">
        <f t="shared" si="3"/>
        <v>72406.08</v>
      </c>
      <c r="BB25" s="87">
        <f t="shared" si="4"/>
        <v>72406.08</v>
      </c>
      <c r="BC25" s="88" t="str">
        <f t="shared" si="5"/>
        <v>INR  Seventy Two Thousand Four Hundred &amp; Six  and Paise Eight Only</v>
      </c>
      <c r="BE25" s="78">
        <v>447</v>
      </c>
      <c r="BF25" s="78">
        <v>6082</v>
      </c>
      <c r="BG25" s="94">
        <f t="shared" si="0"/>
        <v>6879.958400000001</v>
      </c>
      <c r="BH25" s="94">
        <f t="shared" si="1"/>
        <v>505.6464</v>
      </c>
      <c r="IE25" s="22">
        <v>1.02</v>
      </c>
      <c r="IF25" s="22" t="s">
        <v>43</v>
      </c>
      <c r="IG25" s="22" t="s">
        <v>44</v>
      </c>
      <c r="IH25" s="22">
        <v>213</v>
      </c>
      <c r="II25" s="22" t="s">
        <v>39</v>
      </c>
    </row>
    <row r="26" spans="1:243" s="21" customFormat="1" ht="69.75" customHeight="1">
      <c r="A26" s="33">
        <v>14</v>
      </c>
      <c r="B26" s="76" t="s">
        <v>285</v>
      </c>
      <c r="C26" s="100" t="s">
        <v>57</v>
      </c>
      <c r="D26" s="101">
        <v>967</v>
      </c>
      <c r="E26" s="102" t="s">
        <v>275</v>
      </c>
      <c r="F26" s="103">
        <v>21.49</v>
      </c>
      <c r="G26" s="79"/>
      <c r="H26" s="79"/>
      <c r="I26" s="80" t="s">
        <v>40</v>
      </c>
      <c r="J26" s="81">
        <f>IF(I26="Less(-)",-1,1)</f>
        <v>1</v>
      </c>
      <c r="K26" s="82" t="s">
        <v>64</v>
      </c>
      <c r="L26" s="82" t="s">
        <v>7</v>
      </c>
      <c r="M26" s="83"/>
      <c r="N26" s="79"/>
      <c r="O26" s="79"/>
      <c r="P26" s="84"/>
      <c r="Q26" s="79"/>
      <c r="R26" s="79"/>
      <c r="S26" s="84"/>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6">
        <f>total_amount_ba($B$2,$D$2,D26,F26,J26,K26,M26)</f>
        <v>20780.829999999998</v>
      </c>
      <c r="BB26" s="87">
        <f>BA26+SUM(N26:AZ26)</f>
        <v>20780.829999999998</v>
      </c>
      <c r="BC26" s="88" t="str">
        <f>SpellNumber(L26,BB26)</f>
        <v>INR  Twenty Thousand Seven Hundred &amp; Eighty  and Paise Eighty Three Only</v>
      </c>
      <c r="BE26" s="78">
        <v>497</v>
      </c>
      <c r="BF26" s="91">
        <v>363</v>
      </c>
      <c r="BG26" s="94">
        <f t="shared" si="0"/>
        <v>410.6256000000001</v>
      </c>
      <c r="BH26" s="94">
        <f t="shared" si="1"/>
        <v>562.2064000000001</v>
      </c>
      <c r="IE26" s="22">
        <v>2</v>
      </c>
      <c r="IF26" s="22" t="s">
        <v>35</v>
      </c>
      <c r="IG26" s="22" t="s">
        <v>46</v>
      </c>
      <c r="IH26" s="22">
        <v>10</v>
      </c>
      <c r="II26" s="22" t="s">
        <v>39</v>
      </c>
    </row>
    <row r="27" spans="1:243" s="21" customFormat="1" ht="81.75" customHeight="1">
      <c r="A27" s="33">
        <v>15</v>
      </c>
      <c r="B27" s="76" t="s">
        <v>304</v>
      </c>
      <c r="C27" s="100" t="s">
        <v>58</v>
      </c>
      <c r="D27" s="101">
        <v>773</v>
      </c>
      <c r="E27" s="102" t="s">
        <v>275</v>
      </c>
      <c r="F27" s="103">
        <v>56.56</v>
      </c>
      <c r="G27" s="79"/>
      <c r="H27" s="79"/>
      <c r="I27" s="80" t="s">
        <v>40</v>
      </c>
      <c r="J27" s="81">
        <f t="shared" si="2"/>
        <v>1</v>
      </c>
      <c r="K27" s="82" t="s">
        <v>64</v>
      </c>
      <c r="L27" s="82" t="s">
        <v>7</v>
      </c>
      <c r="M27" s="83"/>
      <c r="N27" s="79"/>
      <c r="O27" s="79"/>
      <c r="P27" s="84"/>
      <c r="Q27" s="79"/>
      <c r="R27" s="79"/>
      <c r="S27" s="84"/>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6">
        <f t="shared" si="3"/>
        <v>43720.880000000005</v>
      </c>
      <c r="BB27" s="87">
        <f t="shared" si="4"/>
        <v>43720.880000000005</v>
      </c>
      <c r="BC27" s="88" t="str">
        <f t="shared" si="5"/>
        <v>INR  Forty Three Thousand Seven Hundred &amp; Twenty  and Paise Eighty Eight Only</v>
      </c>
      <c r="BE27" s="78">
        <v>547</v>
      </c>
      <c r="BF27" s="91">
        <v>381</v>
      </c>
      <c r="BG27" s="94">
        <f t="shared" si="0"/>
        <v>430.98720000000003</v>
      </c>
      <c r="BH27" s="94">
        <f t="shared" si="1"/>
        <v>618.7664000000001</v>
      </c>
      <c r="IE27" s="22">
        <v>3</v>
      </c>
      <c r="IF27" s="22" t="s">
        <v>48</v>
      </c>
      <c r="IG27" s="22" t="s">
        <v>49</v>
      </c>
      <c r="IH27" s="22">
        <v>10</v>
      </c>
      <c r="II27" s="22" t="s">
        <v>39</v>
      </c>
    </row>
    <row r="28" spans="1:243" s="21" customFormat="1" ht="90" customHeight="1">
      <c r="A28" s="33">
        <v>16</v>
      </c>
      <c r="B28" s="76" t="s">
        <v>305</v>
      </c>
      <c r="C28" s="100" t="s">
        <v>59</v>
      </c>
      <c r="D28" s="101">
        <v>666</v>
      </c>
      <c r="E28" s="102" t="s">
        <v>275</v>
      </c>
      <c r="F28" s="103">
        <v>63.35</v>
      </c>
      <c r="G28" s="79"/>
      <c r="H28" s="79"/>
      <c r="I28" s="80" t="s">
        <v>40</v>
      </c>
      <c r="J28" s="81">
        <f t="shared" si="2"/>
        <v>1</v>
      </c>
      <c r="K28" s="82" t="s">
        <v>64</v>
      </c>
      <c r="L28" s="82" t="s">
        <v>7</v>
      </c>
      <c r="M28" s="83"/>
      <c r="N28" s="79"/>
      <c r="O28" s="79"/>
      <c r="P28" s="84"/>
      <c r="Q28" s="79"/>
      <c r="R28" s="79"/>
      <c r="S28" s="84"/>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6">
        <f t="shared" si="3"/>
        <v>42191.1</v>
      </c>
      <c r="BB28" s="87">
        <f t="shared" si="4"/>
        <v>42191.1</v>
      </c>
      <c r="BC28" s="88" t="str">
        <f t="shared" si="5"/>
        <v>INR  Forty Two Thousand One Hundred &amp; Ninety One  and Paise Ten Only</v>
      </c>
      <c r="BE28" s="78">
        <v>597</v>
      </c>
      <c r="BF28" s="91">
        <v>399</v>
      </c>
      <c r="BG28" s="94">
        <f t="shared" si="0"/>
        <v>451.34880000000004</v>
      </c>
      <c r="BH28" s="94">
        <f t="shared" si="1"/>
        <v>675.3264000000001</v>
      </c>
      <c r="IE28" s="22"/>
      <c r="IF28" s="22"/>
      <c r="IG28" s="22"/>
      <c r="IH28" s="22"/>
      <c r="II28" s="22"/>
    </row>
    <row r="29" spans="1:243" s="21" customFormat="1" ht="108.75" customHeight="1">
      <c r="A29" s="33">
        <v>17</v>
      </c>
      <c r="B29" s="76" t="s">
        <v>286</v>
      </c>
      <c r="C29" s="100" t="s">
        <v>60</v>
      </c>
      <c r="D29" s="101">
        <v>85</v>
      </c>
      <c r="E29" s="102" t="s">
        <v>276</v>
      </c>
      <c r="F29" s="103">
        <v>187.78</v>
      </c>
      <c r="G29" s="79"/>
      <c r="H29" s="79"/>
      <c r="I29" s="80" t="s">
        <v>40</v>
      </c>
      <c r="J29" s="81">
        <f t="shared" si="2"/>
        <v>1</v>
      </c>
      <c r="K29" s="82" t="s">
        <v>64</v>
      </c>
      <c r="L29" s="82" t="s">
        <v>7</v>
      </c>
      <c r="M29" s="83"/>
      <c r="N29" s="79"/>
      <c r="O29" s="79"/>
      <c r="P29" s="84"/>
      <c r="Q29" s="79"/>
      <c r="R29" s="79"/>
      <c r="S29" s="84"/>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6">
        <f t="shared" si="3"/>
        <v>15961.3</v>
      </c>
      <c r="BB29" s="87">
        <f t="shared" si="4"/>
        <v>15961.3</v>
      </c>
      <c r="BC29" s="88" t="str">
        <f t="shared" si="5"/>
        <v>INR  Fifteen Thousand Nine Hundred &amp; Sixty One  and Paise Thirty Only</v>
      </c>
      <c r="BE29" s="78">
        <v>647</v>
      </c>
      <c r="BF29" s="91">
        <v>417</v>
      </c>
      <c r="BG29" s="94">
        <f t="shared" si="0"/>
        <v>471.71040000000005</v>
      </c>
      <c r="BH29" s="94">
        <f t="shared" si="1"/>
        <v>731.8864000000001</v>
      </c>
      <c r="IE29" s="22"/>
      <c r="IF29" s="22"/>
      <c r="IG29" s="22"/>
      <c r="IH29" s="22"/>
      <c r="II29" s="22"/>
    </row>
    <row r="30" spans="1:243" s="21" customFormat="1" ht="143.25" customHeight="1">
      <c r="A30" s="33">
        <v>18</v>
      </c>
      <c r="B30" s="76" t="s">
        <v>306</v>
      </c>
      <c r="C30" s="100" t="s">
        <v>61</v>
      </c>
      <c r="D30" s="101">
        <v>308</v>
      </c>
      <c r="E30" s="102" t="s">
        <v>275</v>
      </c>
      <c r="F30" s="103">
        <v>144.79</v>
      </c>
      <c r="G30" s="79"/>
      <c r="H30" s="79"/>
      <c r="I30" s="80" t="s">
        <v>40</v>
      </c>
      <c r="J30" s="81">
        <f t="shared" si="2"/>
        <v>1</v>
      </c>
      <c r="K30" s="82" t="s">
        <v>64</v>
      </c>
      <c r="L30" s="82" t="s">
        <v>7</v>
      </c>
      <c r="M30" s="83"/>
      <c r="N30" s="79"/>
      <c r="O30" s="79"/>
      <c r="P30" s="84"/>
      <c r="Q30" s="79"/>
      <c r="R30" s="79"/>
      <c r="S30" s="84"/>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6">
        <f t="shared" si="3"/>
        <v>44595.32</v>
      </c>
      <c r="BB30" s="87">
        <f t="shared" si="4"/>
        <v>44595.32</v>
      </c>
      <c r="BC30" s="88" t="str">
        <f t="shared" si="5"/>
        <v>INR  Forty Four Thousand Five Hundred &amp; Ninety Five  and Paise Thirty Two Only</v>
      </c>
      <c r="BE30" s="78">
        <v>166</v>
      </c>
      <c r="BF30" s="91">
        <v>435</v>
      </c>
      <c r="BG30" s="94">
        <f t="shared" si="0"/>
        <v>492.07200000000006</v>
      </c>
      <c r="BH30" s="94">
        <f t="shared" si="1"/>
        <v>187.77920000000003</v>
      </c>
      <c r="IE30" s="22"/>
      <c r="IF30" s="22"/>
      <c r="IG30" s="22"/>
      <c r="IH30" s="22"/>
      <c r="II30" s="22"/>
    </row>
    <row r="31" spans="1:243" s="21" customFormat="1" ht="141" customHeight="1">
      <c r="A31" s="33">
        <v>19</v>
      </c>
      <c r="B31" s="76" t="s">
        <v>307</v>
      </c>
      <c r="C31" s="100" t="s">
        <v>70</v>
      </c>
      <c r="D31" s="101">
        <v>247</v>
      </c>
      <c r="E31" s="102" t="s">
        <v>275</v>
      </c>
      <c r="F31" s="103">
        <v>149.32</v>
      </c>
      <c r="G31" s="79"/>
      <c r="H31" s="79"/>
      <c r="I31" s="80" t="s">
        <v>40</v>
      </c>
      <c r="J31" s="81">
        <f t="shared" si="2"/>
        <v>1</v>
      </c>
      <c r="K31" s="82" t="s">
        <v>64</v>
      </c>
      <c r="L31" s="82" t="s">
        <v>7</v>
      </c>
      <c r="M31" s="83"/>
      <c r="N31" s="79"/>
      <c r="O31" s="79"/>
      <c r="P31" s="84"/>
      <c r="Q31" s="79"/>
      <c r="R31" s="79"/>
      <c r="S31" s="84"/>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6">
        <f t="shared" si="3"/>
        <v>36882.04</v>
      </c>
      <c r="BB31" s="87">
        <f t="shared" si="4"/>
        <v>36882.04</v>
      </c>
      <c r="BC31" s="88" t="str">
        <f t="shared" si="5"/>
        <v>INR  Thirty Six Thousand Eight Hundred &amp; Eighty Two  and Paise Four Only</v>
      </c>
      <c r="BE31" s="78">
        <v>936.21</v>
      </c>
      <c r="BF31" s="78">
        <v>73743</v>
      </c>
      <c r="BG31" s="94">
        <f t="shared" si="0"/>
        <v>83418.0816</v>
      </c>
      <c r="BH31" s="94">
        <f t="shared" si="1"/>
        <v>1059.0407520000003</v>
      </c>
      <c r="IE31" s="22"/>
      <c r="IF31" s="22"/>
      <c r="IG31" s="22"/>
      <c r="IH31" s="22"/>
      <c r="II31" s="22"/>
    </row>
    <row r="32" spans="1:243" s="21" customFormat="1" ht="138.75" customHeight="1">
      <c r="A32" s="33">
        <v>20</v>
      </c>
      <c r="B32" s="76" t="s">
        <v>308</v>
      </c>
      <c r="C32" s="100" t="s">
        <v>71</v>
      </c>
      <c r="D32" s="101">
        <v>2220</v>
      </c>
      <c r="E32" s="102" t="s">
        <v>275</v>
      </c>
      <c r="F32" s="103">
        <v>186.65</v>
      </c>
      <c r="G32" s="79"/>
      <c r="H32" s="79"/>
      <c r="I32" s="80" t="s">
        <v>40</v>
      </c>
      <c r="J32" s="81">
        <f>IF(I32="Less(-)",-1,1)</f>
        <v>1</v>
      </c>
      <c r="K32" s="82" t="s">
        <v>64</v>
      </c>
      <c r="L32" s="82" t="s">
        <v>7</v>
      </c>
      <c r="M32" s="83"/>
      <c r="N32" s="79"/>
      <c r="O32" s="79"/>
      <c r="P32" s="84"/>
      <c r="Q32" s="79"/>
      <c r="R32" s="79"/>
      <c r="S32" s="84"/>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6">
        <f>total_amount_ba($B$2,$D$2,D32,F32,J32,K32,M32)</f>
        <v>414363</v>
      </c>
      <c r="BB32" s="87">
        <f>BA32+SUM(N32:AZ32)</f>
        <v>414363</v>
      </c>
      <c r="BC32" s="88" t="str">
        <f>SpellNumber(L32,BB32)</f>
        <v>INR  Four Lakh Fourteen Thousand Three Hundred &amp; Sixty Three  Only</v>
      </c>
      <c r="BE32" s="78">
        <v>361</v>
      </c>
      <c r="BF32" s="78">
        <v>74173</v>
      </c>
      <c r="BG32" s="94">
        <f t="shared" si="0"/>
        <v>83904.49760000002</v>
      </c>
      <c r="BH32" s="94">
        <f t="shared" si="1"/>
        <v>408.36320000000006</v>
      </c>
      <c r="IE32" s="22"/>
      <c r="IF32" s="22"/>
      <c r="IG32" s="22"/>
      <c r="IH32" s="22"/>
      <c r="II32" s="22"/>
    </row>
    <row r="33" spans="1:243" s="21" customFormat="1" ht="141.75" customHeight="1">
      <c r="A33" s="33">
        <v>21</v>
      </c>
      <c r="B33" s="76" t="s">
        <v>309</v>
      </c>
      <c r="C33" s="100" t="s">
        <v>72</v>
      </c>
      <c r="D33" s="101">
        <v>1450</v>
      </c>
      <c r="E33" s="102" t="s">
        <v>275</v>
      </c>
      <c r="F33" s="103">
        <v>191.17</v>
      </c>
      <c r="G33" s="79"/>
      <c r="H33" s="79"/>
      <c r="I33" s="80" t="s">
        <v>40</v>
      </c>
      <c r="J33" s="81">
        <f t="shared" si="2"/>
        <v>1</v>
      </c>
      <c r="K33" s="82" t="s">
        <v>64</v>
      </c>
      <c r="L33" s="82" t="s">
        <v>7</v>
      </c>
      <c r="M33" s="83"/>
      <c r="N33" s="79"/>
      <c r="O33" s="79"/>
      <c r="P33" s="84"/>
      <c r="Q33" s="79"/>
      <c r="R33" s="79"/>
      <c r="S33" s="84"/>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6">
        <f t="shared" si="3"/>
        <v>277196.5</v>
      </c>
      <c r="BB33" s="87">
        <f t="shared" si="4"/>
        <v>277196.5</v>
      </c>
      <c r="BC33" s="88" t="str">
        <f t="shared" si="5"/>
        <v>INR  Two Lakh Seventy Seven Thousand One Hundred &amp; Ninety Six  and Paise Fifty Only</v>
      </c>
      <c r="BE33" s="78">
        <v>5449</v>
      </c>
      <c r="BF33" s="78">
        <v>74603</v>
      </c>
      <c r="BG33" s="94">
        <f t="shared" si="0"/>
        <v>84390.91360000001</v>
      </c>
      <c r="BH33" s="94">
        <f t="shared" si="1"/>
        <v>6163.908800000001</v>
      </c>
      <c r="IE33" s="22"/>
      <c r="IF33" s="22"/>
      <c r="IG33" s="22"/>
      <c r="IH33" s="22"/>
      <c r="II33" s="22"/>
    </row>
    <row r="34" spans="1:243" s="21" customFormat="1" ht="144.75" customHeight="1">
      <c r="A34" s="33">
        <v>22</v>
      </c>
      <c r="B34" s="76" t="s">
        <v>310</v>
      </c>
      <c r="C34" s="100" t="s">
        <v>73</v>
      </c>
      <c r="D34" s="101">
        <v>1810</v>
      </c>
      <c r="E34" s="102" t="s">
        <v>275</v>
      </c>
      <c r="F34" s="103">
        <v>162.89</v>
      </c>
      <c r="G34" s="79"/>
      <c r="H34" s="79"/>
      <c r="I34" s="80" t="s">
        <v>40</v>
      </c>
      <c r="J34" s="81">
        <f t="shared" si="2"/>
        <v>1</v>
      </c>
      <c r="K34" s="82" t="s">
        <v>64</v>
      </c>
      <c r="L34" s="82" t="s">
        <v>7</v>
      </c>
      <c r="M34" s="83"/>
      <c r="N34" s="79"/>
      <c r="O34" s="79"/>
      <c r="P34" s="84"/>
      <c r="Q34" s="79"/>
      <c r="R34" s="79"/>
      <c r="S34" s="84"/>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6">
        <f t="shared" si="3"/>
        <v>294830.89999999997</v>
      </c>
      <c r="BB34" s="87">
        <f t="shared" si="4"/>
        <v>294830.89999999997</v>
      </c>
      <c r="BC34" s="88" t="str">
        <f t="shared" si="5"/>
        <v>INR  Two Lakh Ninety Four Thousand Eight Hundred &amp; Thirty  and Paise Ninety Only</v>
      </c>
      <c r="BE34" s="78">
        <v>6616</v>
      </c>
      <c r="BF34" s="78">
        <v>75033</v>
      </c>
      <c r="BG34" s="94">
        <f t="shared" si="0"/>
        <v>84877.32960000001</v>
      </c>
      <c r="BH34" s="94">
        <f t="shared" si="1"/>
        <v>7484.019200000001</v>
      </c>
      <c r="IE34" s="22"/>
      <c r="IF34" s="22"/>
      <c r="IG34" s="22"/>
      <c r="IH34" s="22"/>
      <c r="II34" s="22"/>
    </row>
    <row r="35" spans="1:243" s="21" customFormat="1" ht="143.25" customHeight="1">
      <c r="A35" s="33">
        <v>23</v>
      </c>
      <c r="B35" s="76" t="s">
        <v>311</v>
      </c>
      <c r="C35" s="100" t="s">
        <v>74</v>
      </c>
      <c r="D35" s="101">
        <v>1448</v>
      </c>
      <c r="E35" s="102" t="s">
        <v>275</v>
      </c>
      <c r="F35" s="103">
        <v>167.42</v>
      </c>
      <c r="G35" s="79"/>
      <c r="H35" s="79"/>
      <c r="I35" s="80" t="s">
        <v>40</v>
      </c>
      <c r="J35" s="81">
        <f t="shared" si="2"/>
        <v>1</v>
      </c>
      <c r="K35" s="82" t="s">
        <v>64</v>
      </c>
      <c r="L35" s="82" t="s">
        <v>7</v>
      </c>
      <c r="M35" s="83"/>
      <c r="N35" s="79"/>
      <c r="O35" s="79"/>
      <c r="P35" s="84"/>
      <c r="Q35" s="79"/>
      <c r="R35" s="79"/>
      <c r="S35" s="84"/>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6">
        <f t="shared" si="3"/>
        <v>242424.15999999997</v>
      </c>
      <c r="BB35" s="87">
        <f t="shared" si="4"/>
        <v>242424.15999999997</v>
      </c>
      <c r="BC35" s="88" t="str">
        <f t="shared" si="5"/>
        <v>INR  Two Lakh Forty Two Thousand Four Hundred &amp; Twenty Four  and Paise Sixteen Only</v>
      </c>
      <c r="BE35" s="78">
        <v>6711</v>
      </c>
      <c r="BF35" s="78">
        <v>75463</v>
      </c>
      <c r="BG35" s="94">
        <f t="shared" si="0"/>
        <v>85363.74560000001</v>
      </c>
      <c r="BH35" s="94">
        <f t="shared" si="1"/>
        <v>7591.483200000001</v>
      </c>
      <c r="IE35" s="22"/>
      <c r="IF35" s="22"/>
      <c r="IG35" s="22"/>
      <c r="IH35" s="22"/>
      <c r="II35" s="22"/>
    </row>
    <row r="36" spans="1:243" s="21" customFormat="1" ht="105" customHeight="1">
      <c r="A36" s="33">
        <v>24</v>
      </c>
      <c r="B36" s="76" t="s">
        <v>312</v>
      </c>
      <c r="C36" s="100" t="s">
        <v>75</v>
      </c>
      <c r="D36" s="101">
        <v>4640</v>
      </c>
      <c r="E36" s="102" t="s">
        <v>275</v>
      </c>
      <c r="F36" s="103">
        <v>7.92</v>
      </c>
      <c r="G36" s="79"/>
      <c r="H36" s="79"/>
      <c r="I36" s="80" t="s">
        <v>40</v>
      </c>
      <c r="J36" s="81">
        <f t="shared" si="2"/>
        <v>1</v>
      </c>
      <c r="K36" s="82" t="s">
        <v>64</v>
      </c>
      <c r="L36" s="82" t="s">
        <v>7</v>
      </c>
      <c r="M36" s="83"/>
      <c r="N36" s="79"/>
      <c r="O36" s="79"/>
      <c r="P36" s="84"/>
      <c r="Q36" s="79"/>
      <c r="R36" s="79"/>
      <c r="S36" s="84"/>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6">
        <f t="shared" si="3"/>
        <v>36748.8</v>
      </c>
      <c r="BB36" s="87">
        <f t="shared" si="4"/>
        <v>36748.8</v>
      </c>
      <c r="BC36" s="88" t="str">
        <f t="shared" si="5"/>
        <v>INR  Thirty Six Thousand Seven Hundred &amp; Forty Eight  and Paise Eighty Only</v>
      </c>
      <c r="BE36" s="78">
        <v>6806</v>
      </c>
      <c r="BF36" s="78">
        <v>5172</v>
      </c>
      <c r="BG36" s="94">
        <f t="shared" si="0"/>
        <v>5850.566400000001</v>
      </c>
      <c r="BH36" s="94">
        <f t="shared" si="1"/>
        <v>7698.947200000001</v>
      </c>
      <c r="IE36" s="22"/>
      <c r="IF36" s="22"/>
      <c r="IG36" s="22"/>
      <c r="IH36" s="22"/>
      <c r="II36" s="22"/>
    </row>
    <row r="37" spans="1:243" s="21" customFormat="1" ht="147.75" customHeight="1">
      <c r="A37" s="33">
        <v>25</v>
      </c>
      <c r="B37" s="76" t="s">
        <v>313</v>
      </c>
      <c r="C37" s="100" t="s">
        <v>76</v>
      </c>
      <c r="D37" s="101">
        <v>27840</v>
      </c>
      <c r="E37" s="102" t="s">
        <v>275</v>
      </c>
      <c r="F37" s="103">
        <v>11.46</v>
      </c>
      <c r="G37" s="79"/>
      <c r="H37" s="79"/>
      <c r="I37" s="80" t="s">
        <v>40</v>
      </c>
      <c r="J37" s="81">
        <f t="shared" si="2"/>
        <v>1</v>
      </c>
      <c r="K37" s="82" t="s">
        <v>64</v>
      </c>
      <c r="L37" s="82" t="s">
        <v>7</v>
      </c>
      <c r="M37" s="83"/>
      <c r="N37" s="79"/>
      <c r="O37" s="79"/>
      <c r="P37" s="84"/>
      <c r="Q37" s="79"/>
      <c r="R37" s="79"/>
      <c r="S37" s="84"/>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6">
        <f t="shared" si="3"/>
        <v>319046.4</v>
      </c>
      <c r="BB37" s="87">
        <f t="shared" si="4"/>
        <v>319046.4</v>
      </c>
      <c r="BC37" s="88" t="str">
        <f t="shared" si="5"/>
        <v>INR  Three Lakh Nineteen Thousand  &amp;Forty Six  and Paise Forty Only</v>
      </c>
      <c r="BE37" s="78">
        <v>6901</v>
      </c>
      <c r="BF37" s="78">
        <v>5395</v>
      </c>
      <c r="BG37" s="94">
        <f t="shared" si="0"/>
        <v>6102.8240000000005</v>
      </c>
      <c r="BH37" s="94">
        <f t="shared" si="1"/>
        <v>7806.4112000000005</v>
      </c>
      <c r="IE37" s="22"/>
      <c r="IF37" s="22"/>
      <c r="IG37" s="22"/>
      <c r="IH37" s="22"/>
      <c r="II37" s="22"/>
    </row>
    <row r="38" spans="1:243" s="21" customFormat="1" ht="115.5" customHeight="1">
      <c r="A38" s="33">
        <v>26</v>
      </c>
      <c r="B38" s="76" t="s">
        <v>314</v>
      </c>
      <c r="C38" s="100" t="s">
        <v>77</v>
      </c>
      <c r="D38" s="101">
        <v>540</v>
      </c>
      <c r="E38" s="102" t="s">
        <v>275</v>
      </c>
      <c r="F38" s="103">
        <v>46.38</v>
      </c>
      <c r="G38" s="79"/>
      <c r="H38" s="79"/>
      <c r="I38" s="80" t="s">
        <v>40</v>
      </c>
      <c r="J38" s="81">
        <f>IF(I38="Less(-)",-1,1)</f>
        <v>1</v>
      </c>
      <c r="K38" s="82" t="s">
        <v>64</v>
      </c>
      <c r="L38" s="82" t="s">
        <v>7</v>
      </c>
      <c r="M38" s="83"/>
      <c r="N38" s="79"/>
      <c r="O38" s="79"/>
      <c r="P38" s="84"/>
      <c r="Q38" s="79"/>
      <c r="R38" s="79"/>
      <c r="S38" s="84"/>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6">
        <f>total_amount_ba($B$2,$D$2,D38,F38,J38,K38,M38)</f>
        <v>25045.2</v>
      </c>
      <c r="BB38" s="87">
        <f>BA38+SUM(N38:AZ38)</f>
        <v>25045.2</v>
      </c>
      <c r="BC38" s="88" t="str">
        <f>SpellNumber(L38,BB38)</f>
        <v>INR  Twenty Five Thousand  &amp;Forty Five  and Paise Twenty Only</v>
      </c>
      <c r="BE38" s="78">
        <v>6996</v>
      </c>
      <c r="BF38" s="78">
        <v>5506</v>
      </c>
      <c r="BG38" s="94">
        <f t="shared" si="0"/>
        <v>6228.3872</v>
      </c>
      <c r="BH38" s="94">
        <f t="shared" si="1"/>
        <v>7913.8752</v>
      </c>
      <c r="IE38" s="22"/>
      <c r="IF38" s="22"/>
      <c r="IG38" s="22"/>
      <c r="IH38" s="22"/>
      <c r="II38" s="22"/>
    </row>
    <row r="39" spans="1:243" s="21" customFormat="1" ht="93" customHeight="1">
      <c r="A39" s="33">
        <v>27</v>
      </c>
      <c r="B39" s="76" t="s">
        <v>315</v>
      </c>
      <c r="C39" s="100" t="s">
        <v>78</v>
      </c>
      <c r="D39" s="101">
        <v>35</v>
      </c>
      <c r="E39" s="102" t="s">
        <v>316</v>
      </c>
      <c r="F39" s="103">
        <v>177.6</v>
      </c>
      <c r="G39" s="79"/>
      <c r="H39" s="79"/>
      <c r="I39" s="80" t="s">
        <v>40</v>
      </c>
      <c r="J39" s="81">
        <f>IF(I39="Less(-)",-1,1)</f>
        <v>1</v>
      </c>
      <c r="K39" s="82" t="s">
        <v>64</v>
      </c>
      <c r="L39" s="82" t="s">
        <v>7</v>
      </c>
      <c r="M39" s="83"/>
      <c r="N39" s="79"/>
      <c r="O39" s="79"/>
      <c r="P39" s="84"/>
      <c r="Q39" s="79"/>
      <c r="R39" s="79"/>
      <c r="S39" s="84"/>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6">
        <f>total_amount_ba($B$2,$D$2,D39,F39,J39,K39,M39)</f>
        <v>6216</v>
      </c>
      <c r="BB39" s="87">
        <f>BA39+SUM(N39:AZ39)</f>
        <v>6216</v>
      </c>
      <c r="BC39" s="88" t="str">
        <f>SpellNumber(L39,BB39)</f>
        <v>INR  Six Thousand Two Hundred &amp; Sixteen  Only</v>
      </c>
      <c r="BE39" s="78">
        <v>71416</v>
      </c>
      <c r="BF39" s="78">
        <v>5617</v>
      </c>
      <c r="BG39" s="94">
        <f t="shared" si="0"/>
        <v>6353.950400000001</v>
      </c>
      <c r="BH39" s="94">
        <f t="shared" si="1"/>
        <v>80785.77920000002</v>
      </c>
      <c r="IE39" s="22"/>
      <c r="IF39" s="22"/>
      <c r="IG39" s="22"/>
      <c r="IH39" s="22"/>
      <c r="II39" s="22"/>
    </row>
    <row r="40" spans="1:243" s="21" customFormat="1" ht="104.25" customHeight="1">
      <c r="A40" s="33">
        <v>28</v>
      </c>
      <c r="B40" s="76" t="s">
        <v>317</v>
      </c>
      <c r="C40" s="100" t="s">
        <v>79</v>
      </c>
      <c r="D40" s="101">
        <v>16</v>
      </c>
      <c r="E40" s="102" t="s">
        <v>316</v>
      </c>
      <c r="F40" s="103">
        <v>321.26</v>
      </c>
      <c r="G40" s="79"/>
      <c r="H40" s="79"/>
      <c r="I40" s="80" t="s">
        <v>40</v>
      </c>
      <c r="J40" s="81">
        <f t="shared" si="2"/>
        <v>1</v>
      </c>
      <c r="K40" s="82" t="s">
        <v>64</v>
      </c>
      <c r="L40" s="82" t="s">
        <v>7</v>
      </c>
      <c r="M40" s="83"/>
      <c r="N40" s="79"/>
      <c r="O40" s="79"/>
      <c r="P40" s="84"/>
      <c r="Q40" s="79"/>
      <c r="R40" s="79"/>
      <c r="S40" s="84"/>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6">
        <f t="shared" si="3"/>
        <v>5140.16</v>
      </c>
      <c r="BB40" s="87">
        <f t="shared" si="4"/>
        <v>5140.16</v>
      </c>
      <c r="BC40" s="88" t="str">
        <f t="shared" si="5"/>
        <v>INR  Five Thousand One Hundred &amp; Forty  and Paise Sixteen Only</v>
      </c>
      <c r="BE40" s="78">
        <v>71896</v>
      </c>
      <c r="BF40" s="78">
        <v>5728</v>
      </c>
      <c r="BG40" s="94">
        <f t="shared" si="0"/>
        <v>6479.5136</v>
      </c>
      <c r="BH40" s="94">
        <f t="shared" si="1"/>
        <v>81328.7552</v>
      </c>
      <c r="IE40" s="22"/>
      <c r="IF40" s="22"/>
      <c r="IG40" s="22"/>
      <c r="IH40" s="22"/>
      <c r="II40" s="22"/>
    </row>
    <row r="41" spans="1:243" s="21" customFormat="1" ht="79.5" customHeight="1">
      <c r="A41" s="33">
        <v>29</v>
      </c>
      <c r="B41" s="76" t="s">
        <v>318</v>
      </c>
      <c r="C41" s="100" t="s">
        <v>80</v>
      </c>
      <c r="D41" s="101">
        <v>540</v>
      </c>
      <c r="E41" s="102" t="s">
        <v>275</v>
      </c>
      <c r="F41" s="103">
        <v>15.88</v>
      </c>
      <c r="G41" s="79"/>
      <c r="H41" s="79"/>
      <c r="I41" s="80" t="s">
        <v>40</v>
      </c>
      <c r="J41" s="81">
        <f t="shared" si="2"/>
        <v>1</v>
      </c>
      <c r="K41" s="82" t="s">
        <v>64</v>
      </c>
      <c r="L41" s="82" t="s">
        <v>7</v>
      </c>
      <c r="M41" s="83"/>
      <c r="N41" s="79"/>
      <c r="O41" s="79"/>
      <c r="P41" s="84"/>
      <c r="Q41" s="79"/>
      <c r="R41" s="79"/>
      <c r="S41" s="84"/>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6">
        <f t="shared" si="3"/>
        <v>8575.2</v>
      </c>
      <c r="BB41" s="87">
        <f t="shared" si="4"/>
        <v>8575.2</v>
      </c>
      <c r="BC41" s="88" t="str">
        <f t="shared" si="5"/>
        <v>INR  Eight Thousand Five Hundred &amp; Seventy Five  and Paise Twenty Only</v>
      </c>
      <c r="BE41" s="78">
        <v>72376</v>
      </c>
      <c r="BF41" s="78">
        <v>5839</v>
      </c>
      <c r="BG41" s="94">
        <f t="shared" si="0"/>
        <v>6605.076800000001</v>
      </c>
      <c r="BH41" s="94">
        <f t="shared" si="1"/>
        <v>81871.73120000001</v>
      </c>
      <c r="IE41" s="22"/>
      <c r="IF41" s="22"/>
      <c r="IG41" s="22"/>
      <c r="IH41" s="22"/>
      <c r="II41" s="22"/>
    </row>
    <row r="42" spans="1:243" s="21" customFormat="1" ht="175.5" customHeight="1">
      <c r="A42" s="33">
        <v>30</v>
      </c>
      <c r="B42" s="76" t="s">
        <v>319</v>
      </c>
      <c r="C42" s="100" t="s">
        <v>81</v>
      </c>
      <c r="D42" s="101">
        <v>540</v>
      </c>
      <c r="E42" s="102" t="s">
        <v>275</v>
      </c>
      <c r="F42" s="103">
        <v>117.64</v>
      </c>
      <c r="G42" s="79"/>
      <c r="H42" s="79"/>
      <c r="I42" s="80" t="s">
        <v>40</v>
      </c>
      <c r="J42" s="81">
        <f t="shared" si="2"/>
        <v>1</v>
      </c>
      <c r="K42" s="82" t="s">
        <v>64</v>
      </c>
      <c r="L42" s="82" t="s">
        <v>7</v>
      </c>
      <c r="M42" s="83"/>
      <c r="N42" s="79"/>
      <c r="O42" s="79"/>
      <c r="P42" s="84"/>
      <c r="Q42" s="79"/>
      <c r="R42" s="79"/>
      <c r="S42" s="84"/>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6">
        <f t="shared" si="3"/>
        <v>63525.6</v>
      </c>
      <c r="BB42" s="87">
        <f t="shared" si="4"/>
        <v>63525.6</v>
      </c>
      <c r="BC42" s="88" t="str">
        <f t="shared" si="5"/>
        <v>INR  Sixty Three Thousand Five Hundred &amp; Twenty Five  and Paise Sixty Only</v>
      </c>
      <c r="BE42" s="78">
        <v>72856</v>
      </c>
      <c r="BF42" s="78">
        <v>674</v>
      </c>
      <c r="BG42" s="94">
        <f t="shared" si="0"/>
        <v>762.4288000000001</v>
      </c>
      <c r="BH42" s="94">
        <f t="shared" si="1"/>
        <v>82414.7072</v>
      </c>
      <c r="IE42" s="22"/>
      <c r="IF42" s="22"/>
      <c r="IG42" s="22"/>
      <c r="IH42" s="22"/>
      <c r="II42" s="22"/>
    </row>
    <row r="43" spans="1:243" s="21" customFormat="1" ht="145.5" customHeight="1">
      <c r="A43" s="33">
        <v>31</v>
      </c>
      <c r="B43" s="76" t="s">
        <v>320</v>
      </c>
      <c r="C43" s="100" t="s">
        <v>82</v>
      </c>
      <c r="D43" s="101">
        <v>76</v>
      </c>
      <c r="E43" s="102" t="s">
        <v>275</v>
      </c>
      <c r="F43" s="103">
        <v>911.75</v>
      </c>
      <c r="G43" s="79"/>
      <c r="H43" s="79"/>
      <c r="I43" s="80" t="s">
        <v>40</v>
      </c>
      <c r="J43" s="81">
        <f t="shared" si="2"/>
        <v>1</v>
      </c>
      <c r="K43" s="82" t="s">
        <v>64</v>
      </c>
      <c r="L43" s="82" t="s">
        <v>7</v>
      </c>
      <c r="M43" s="83"/>
      <c r="N43" s="79"/>
      <c r="O43" s="79"/>
      <c r="P43" s="84"/>
      <c r="Q43" s="79"/>
      <c r="R43" s="79"/>
      <c r="S43" s="84"/>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6">
        <f t="shared" si="3"/>
        <v>69293</v>
      </c>
      <c r="BB43" s="87">
        <f t="shared" si="4"/>
        <v>69293</v>
      </c>
      <c r="BC43" s="88" t="str">
        <f t="shared" si="5"/>
        <v>INR  Sixty Nine Thousand Two Hundred &amp; Ninety Three  Only</v>
      </c>
      <c r="BE43" s="78">
        <v>73336</v>
      </c>
      <c r="BF43" s="78">
        <v>686</v>
      </c>
      <c r="BG43" s="94">
        <f t="shared" si="0"/>
        <v>776.0032000000001</v>
      </c>
      <c r="BH43" s="94">
        <f t="shared" si="1"/>
        <v>82957.68320000001</v>
      </c>
      <c r="IE43" s="22"/>
      <c r="IF43" s="22"/>
      <c r="IG43" s="22"/>
      <c r="IH43" s="22"/>
      <c r="II43" s="22"/>
    </row>
    <row r="44" spans="1:243" s="21" customFormat="1" ht="94.5" customHeight="1">
      <c r="A44" s="33">
        <v>32</v>
      </c>
      <c r="B44" s="76" t="s">
        <v>321</v>
      </c>
      <c r="C44" s="100" t="s">
        <v>83</v>
      </c>
      <c r="D44" s="101">
        <v>30</v>
      </c>
      <c r="E44" s="102" t="s">
        <v>316</v>
      </c>
      <c r="F44" s="103">
        <v>507.91</v>
      </c>
      <c r="G44" s="79"/>
      <c r="H44" s="79"/>
      <c r="I44" s="80" t="s">
        <v>40</v>
      </c>
      <c r="J44" s="81">
        <f t="shared" si="2"/>
        <v>1</v>
      </c>
      <c r="K44" s="82" t="s">
        <v>64</v>
      </c>
      <c r="L44" s="82" t="s">
        <v>7</v>
      </c>
      <c r="M44" s="83"/>
      <c r="N44" s="79"/>
      <c r="O44" s="79"/>
      <c r="P44" s="84"/>
      <c r="Q44" s="79"/>
      <c r="R44" s="79"/>
      <c r="S44" s="84"/>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6">
        <f t="shared" si="3"/>
        <v>15237.300000000001</v>
      </c>
      <c r="BB44" s="87">
        <f t="shared" si="4"/>
        <v>15237.300000000001</v>
      </c>
      <c r="BC44" s="88" t="str">
        <f t="shared" si="5"/>
        <v>INR  Fifteen Thousand Two Hundred &amp; Thirty Seven  and Paise Thirty Only</v>
      </c>
      <c r="BE44" s="78">
        <v>335</v>
      </c>
      <c r="BF44" s="78">
        <v>698</v>
      </c>
      <c r="BG44" s="94">
        <f t="shared" si="0"/>
        <v>789.5776000000001</v>
      </c>
      <c r="BH44" s="94">
        <f t="shared" si="1"/>
        <v>378.95200000000006</v>
      </c>
      <c r="IE44" s="22"/>
      <c r="IF44" s="22"/>
      <c r="IG44" s="22"/>
      <c r="IH44" s="22"/>
      <c r="II44" s="22"/>
    </row>
    <row r="45" spans="1:243" s="21" customFormat="1" ht="409.5" customHeight="1">
      <c r="A45" s="33">
        <v>33</v>
      </c>
      <c r="B45" s="76" t="s">
        <v>322</v>
      </c>
      <c r="C45" s="100" t="s">
        <v>84</v>
      </c>
      <c r="D45" s="101">
        <v>540</v>
      </c>
      <c r="E45" s="102" t="s">
        <v>278</v>
      </c>
      <c r="F45" s="103">
        <v>350.67</v>
      </c>
      <c r="G45" s="79"/>
      <c r="H45" s="79"/>
      <c r="I45" s="80" t="s">
        <v>40</v>
      </c>
      <c r="J45" s="81">
        <f>IF(I45="Less(-)",-1,1)</f>
        <v>1</v>
      </c>
      <c r="K45" s="82" t="s">
        <v>64</v>
      </c>
      <c r="L45" s="82" t="s">
        <v>7</v>
      </c>
      <c r="M45" s="83"/>
      <c r="N45" s="79"/>
      <c r="O45" s="79"/>
      <c r="P45" s="84"/>
      <c r="Q45" s="79"/>
      <c r="R45" s="79"/>
      <c r="S45" s="84"/>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6">
        <f>total_amount_ba($B$2,$D$2,D45,F45,J45,K45,M45)</f>
        <v>189361.80000000002</v>
      </c>
      <c r="BB45" s="87">
        <f>BA45+SUM(N45:AZ45)</f>
        <v>189361.80000000002</v>
      </c>
      <c r="BC45" s="88" t="str">
        <f>SpellNumber(L45,BB45)</f>
        <v>INR  One Lakh Eighty Nine Thousand Three Hundred &amp; Sixty One  and Paise Eighty Only</v>
      </c>
      <c r="BE45" s="78">
        <v>353</v>
      </c>
      <c r="BF45" s="78">
        <v>710</v>
      </c>
      <c r="BG45" s="94">
        <f t="shared" si="0"/>
        <v>803.152</v>
      </c>
      <c r="BH45" s="94">
        <f t="shared" si="1"/>
        <v>399.3136</v>
      </c>
      <c r="IE45" s="22"/>
      <c r="IF45" s="22"/>
      <c r="IG45" s="22"/>
      <c r="IH45" s="22"/>
      <c r="II45" s="22"/>
    </row>
    <row r="46" spans="1:243" s="21" customFormat="1" ht="409.5" customHeight="1">
      <c r="A46" s="33">
        <v>34</v>
      </c>
      <c r="B46" s="76" t="s">
        <v>323</v>
      </c>
      <c r="C46" s="100" t="s">
        <v>182</v>
      </c>
      <c r="D46" s="101">
        <v>3.3</v>
      </c>
      <c r="E46" s="102" t="s">
        <v>324</v>
      </c>
      <c r="F46" s="103">
        <v>82522.17</v>
      </c>
      <c r="G46" s="79"/>
      <c r="H46" s="79"/>
      <c r="I46" s="80" t="s">
        <v>40</v>
      </c>
      <c r="J46" s="81">
        <f t="shared" si="2"/>
        <v>1</v>
      </c>
      <c r="K46" s="82" t="s">
        <v>64</v>
      </c>
      <c r="L46" s="82" t="s">
        <v>7</v>
      </c>
      <c r="M46" s="83"/>
      <c r="N46" s="79"/>
      <c r="O46" s="79"/>
      <c r="P46" s="84"/>
      <c r="Q46" s="79"/>
      <c r="R46" s="79"/>
      <c r="S46" s="84"/>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6">
        <f t="shared" si="3"/>
        <v>272323.16099999996</v>
      </c>
      <c r="BB46" s="87">
        <f t="shared" si="4"/>
        <v>272323.16099999996</v>
      </c>
      <c r="BC46" s="88" t="str">
        <f t="shared" si="5"/>
        <v>INR  Two Lakh Seventy Two Thousand Three Hundred &amp; Twenty Three  and Paise Sixteen Only</v>
      </c>
      <c r="BE46" s="78">
        <v>371</v>
      </c>
      <c r="BF46" s="78">
        <v>196</v>
      </c>
      <c r="BG46" s="94">
        <f t="shared" si="0"/>
        <v>221.7152</v>
      </c>
      <c r="BH46" s="94">
        <f t="shared" si="1"/>
        <v>419.6752</v>
      </c>
      <c r="IE46" s="22"/>
      <c r="IF46" s="22"/>
      <c r="IG46" s="22"/>
      <c r="IH46" s="22"/>
      <c r="II46" s="22"/>
    </row>
    <row r="47" spans="1:243" s="21" customFormat="1" ht="59.25" customHeight="1">
      <c r="A47" s="33">
        <v>35</v>
      </c>
      <c r="B47" s="76" t="s">
        <v>325</v>
      </c>
      <c r="C47" s="100" t="s">
        <v>183</v>
      </c>
      <c r="D47" s="101">
        <v>8</v>
      </c>
      <c r="E47" s="102" t="s">
        <v>280</v>
      </c>
      <c r="F47" s="103">
        <v>2294.07</v>
      </c>
      <c r="G47" s="79"/>
      <c r="H47" s="79"/>
      <c r="I47" s="80" t="s">
        <v>40</v>
      </c>
      <c r="J47" s="81">
        <f t="shared" si="2"/>
        <v>1</v>
      </c>
      <c r="K47" s="82" t="s">
        <v>64</v>
      </c>
      <c r="L47" s="82" t="s">
        <v>7</v>
      </c>
      <c r="M47" s="83"/>
      <c r="N47" s="79"/>
      <c r="O47" s="79"/>
      <c r="P47" s="84"/>
      <c r="Q47" s="79"/>
      <c r="R47" s="79"/>
      <c r="S47" s="84"/>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6">
        <f t="shared" si="3"/>
        <v>18352.56</v>
      </c>
      <c r="BB47" s="87">
        <f t="shared" si="4"/>
        <v>18352.56</v>
      </c>
      <c r="BC47" s="88" t="str">
        <f t="shared" si="5"/>
        <v>INR  Eighteen Thousand Three Hundred &amp; Fifty Two  and Paise Fifty Six Only</v>
      </c>
      <c r="BE47" s="78">
        <v>389</v>
      </c>
      <c r="BF47" s="78">
        <v>1012</v>
      </c>
      <c r="BG47" s="94">
        <f t="shared" si="0"/>
        <v>1144.7744</v>
      </c>
      <c r="BH47" s="94">
        <f t="shared" si="1"/>
        <v>440.0368000000001</v>
      </c>
      <c r="IE47" s="22"/>
      <c r="IF47" s="22"/>
      <c r="IG47" s="22"/>
      <c r="IH47" s="22"/>
      <c r="II47" s="22"/>
    </row>
    <row r="48" spans="1:243" s="21" customFormat="1" ht="86.25" customHeight="1">
      <c r="A48" s="33">
        <v>36</v>
      </c>
      <c r="B48" s="76" t="s">
        <v>326</v>
      </c>
      <c r="C48" s="100" t="s">
        <v>85</v>
      </c>
      <c r="D48" s="101">
        <v>33</v>
      </c>
      <c r="E48" s="102" t="s">
        <v>289</v>
      </c>
      <c r="F48" s="103">
        <v>222.85</v>
      </c>
      <c r="G48" s="79"/>
      <c r="H48" s="79"/>
      <c r="I48" s="80" t="s">
        <v>40</v>
      </c>
      <c r="J48" s="81">
        <f t="shared" si="2"/>
        <v>1</v>
      </c>
      <c r="K48" s="82" t="s">
        <v>64</v>
      </c>
      <c r="L48" s="82" t="s">
        <v>7</v>
      </c>
      <c r="M48" s="83"/>
      <c r="N48" s="79"/>
      <c r="O48" s="79"/>
      <c r="P48" s="84"/>
      <c r="Q48" s="79"/>
      <c r="R48" s="79"/>
      <c r="S48" s="84"/>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6">
        <f t="shared" si="3"/>
        <v>7354.05</v>
      </c>
      <c r="BB48" s="87">
        <f t="shared" si="4"/>
        <v>7354.05</v>
      </c>
      <c r="BC48" s="88" t="str">
        <f t="shared" si="5"/>
        <v>INR  Seven Thousand Three Hundred &amp; Fifty Four  and Paise Five Only</v>
      </c>
      <c r="BE48" s="78">
        <v>407</v>
      </c>
      <c r="BF48" s="78">
        <v>1024</v>
      </c>
      <c r="BG48" s="94">
        <f t="shared" si="0"/>
        <v>1158.3488000000002</v>
      </c>
      <c r="BH48" s="94">
        <f t="shared" si="1"/>
        <v>460.39840000000004</v>
      </c>
      <c r="IE48" s="22"/>
      <c r="IF48" s="22"/>
      <c r="IG48" s="22"/>
      <c r="IH48" s="22"/>
      <c r="II48" s="22"/>
    </row>
    <row r="49" spans="1:243" s="21" customFormat="1" ht="129" customHeight="1">
      <c r="A49" s="33">
        <v>37</v>
      </c>
      <c r="B49" s="76" t="s">
        <v>327</v>
      </c>
      <c r="C49" s="100" t="s">
        <v>86</v>
      </c>
      <c r="D49" s="101">
        <v>67</v>
      </c>
      <c r="E49" s="102" t="s">
        <v>275</v>
      </c>
      <c r="F49" s="103">
        <v>101.81</v>
      </c>
      <c r="G49" s="79"/>
      <c r="H49" s="79"/>
      <c r="I49" s="80" t="s">
        <v>40</v>
      </c>
      <c r="J49" s="81">
        <f t="shared" si="2"/>
        <v>1</v>
      </c>
      <c r="K49" s="82" t="s">
        <v>64</v>
      </c>
      <c r="L49" s="82" t="s">
        <v>7</v>
      </c>
      <c r="M49" s="83"/>
      <c r="N49" s="79"/>
      <c r="O49" s="79"/>
      <c r="P49" s="84"/>
      <c r="Q49" s="79"/>
      <c r="R49" s="79"/>
      <c r="S49" s="84"/>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6">
        <f t="shared" si="3"/>
        <v>6821.27</v>
      </c>
      <c r="BB49" s="87">
        <f t="shared" si="4"/>
        <v>6821.27</v>
      </c>
      <c r="BC49" s="88" t="str">
        <f t="shared" si="5"/>
        <v>INR  Six Thousand Eight Hundred &amp; Twenty One  and Paise Twenty Seven Only</v>
      </c>
      <c r="BE49" s="78">
        <v>5416</v>
      </c>
      <c r="BF49" s="78">
        <v>1036</v>
      </c>
      <c r="BG49" s="94">
        <f t="shared" si="0"/>
        <v>1171.9232000000002</v>
      </c>
      <c r="BH49" s="94">
        <f t="shared" si="1"/>
        <v>6126.579200000001</v>
      </c>
      <c r="IE49" s="22"/>
      <c r="IF49" s="22"/>
      <c r="IG49" s="22"/>
      <c r="IH49" s="22"/>
      <c r="II49" s="22"/>
    </row>
    <row r="50" spans="1:243" s="21" customFormat="1" ht="126" customHeight="1">
      <c r="A50" s="33">
        <v>38</v>
      </c>
      <c r="B50" s="76" t="s">
        <v>328</v>
      </c>
      <c r="C50" s="100" t="s">
        <v>87</v>
      </c>
      <c r="D50" s="101">
        <v>290</v>
      </c>
      <c r="E50" s="102" t="s">
        <v>275</v>
      </c>
      <c r="F50" s="103">
        <v>349.54</v>
      </c>
      <c r="G50" s="79"/>
      <c r="H50" s="79"/>
      <c r="I50" s="80" t="s">
        <v>40</v>
      </c>
      <c r="J50" s="81">
        <f t="shared" si="2"/>
        <v>1</v>
      </c>
      <c r="K50" s="82" t="s">
        <v>64</v>
      </c>
      <c r="L50" s="82" t="s">
        <v>7</v>
      </c>
      <c r="M50" s="83"/>
      <c r="N50" s="79"/>
      <c r="O50" s="79"/>
      <c r="P50" s="84"/>
      <c r="Q50" s="79"/>
      <c r="R50" s="79"/>
      <c r="S50" s="84"/>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6">
        <f t="shared" si="3"/>
        <v>101366.6</v>
      </c>
      <c r="BB50" s="87">
        <f t="shared" si="4"/>
        <v>101366.6</v>
      </c>
      <c r="BC50" s="88" t="str">
        <f t="shared" si="5"/>
        <v>INR  One Lakh One Thousand Three Hundred &amp; Sixty Six  and Paise Sixty Only</v>
      </c>
      <c r="BE50" s="78">
        <v>5636</v>
      </c>
      <c r="BF50" s="78">
        <v>1048</v>
      </c>
      <c r="BG50" s="94">
        <f t="shared" si="0"/>
        <v>1185.4976000000001</v>
      </c>
      <c r="BH50" s="94">
        <f t="shared" si="1"/>
        <v>6375.443200000001</v>
      </c>
      <c r="IE50" s="22"/>
      <c r="IF50" s="22"/>
      <c r="IG50" s="22"/>
      <c r="IH50" s="22"/>
      <c r="II50" s="22"/>
    </row>
    <row r="51" spans="1:243" s="21" customFormat="1" ht="183.75" customHeight="1">
      <c r="A51" s="33">
        <v>39</v>
      </c>
      <c r="B51" s="76" t="s">
        <v>329</v>
      </c>
      <c r="C51" s="100" t="s">
        <v>88</v>
      </c>
      <c r="D51" s="101">
        <v>942</v>
      </c>
      <c r="E51" s="102" t="s">
        <v>275</v>
      </c>
      <c r="F51" s="103">
        <v>887.99</v>
      </c>
      <c r="G51" s="79"/>
      <c r="H51" s="79"/>
      <c r="I51" s="80" t="s">
        <v>40</v>
      </c>
      <c r="J51" s="81">
        <f t="shared" si="2"/>
        <v>1</v>
      </c>
      <c r="K51" s="82" t="s">
        <v>64</v>
      </c>
      <c r="L51" s="82" t="s">
        <v>7</v>
      </c>
      <c r="M51" s="83"/>
      <c r="N51" s="79"/>
      <c r="O51" s="79"/>
      <c r="P51" s="84"/>
      <c r="Q51" s="79"/>
      <c r="R51" s="79"/>
      <c r="S51" s="84"/>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6">
        <f t="shared" si="3"/>
        <v>836486.58</v>
      </c>
      <c r="BB51" s="87">
        <f t="shared" si="4"/>
        <v>836486.58</v>
      </c>
      <c r="BC51" s="88" t="str">
        <f t="shared" si="5"/>
        <v>INR  Eight Lakh Thirty Six Thousand Four Hundred &amp; Eighty Six  and Paise Fifty Eight Only</v>
      </c>
      <c r="BE51" s="78">
        <v>5747</v>
      </c>
      <c r="BF51" s="78">
        <v>224</v>
      </c>
      <c r="BG51" s="94">
        <f t="shared" si="0"/>
        <v>253.38880000000003</v>
      </c>
      <c r="BH51" s="94">
        <f t="shared" si="1"/>
        <v>6501.0064</v>
      </c>
      <c r="IE51" s="22"/>
      <c r="IF51" s="22"/>
      <c r="IG51" s="22"/>
      <c r="IH51" s="22"/>
      <c r="II51" s="22"/>
    </row>
    <row r="52" spans="1:243" s="21" customFormat="1" ht="177.75" customHeight="1">
      <c r="A52" s="33">
        <v>40</v>
      </c>
      <c r="B52" s="76" t="s">
        <v>330</v>
      </c>
      <c r="C52" s="100" t="s">
        <v>89</v>
      </c>
      <c r="D52" s="101">
        <v>1060</v>
      </c>
      <c r="E52" s="102" t="s">
        <v>331</v>
      </c>
      <c r="F52" s="103">
        <v>98.41</v>
      </c>
      <c r="G52" s="79"/>
      <c r="H52" s="79"/>
      <c r="I52" s="80" t="s">
        <v>40</v>
      </c>
      <c r="J52" s="81">
        <f>IF(I52="Less(-)",-1,1)</f>
        <v>1</v>
      </c>
      <c r="K52" s="82" t="s">
        <v>64</v>
      </c>
      <c r="L52" s="82" t="s">
        <v>7</v>
      </c>
      <c r="M52" s="83"/>
      <c r="N52" s="79"/>
      <c r="O52" s="79"/>
      <c r="P52" s="84"/>
      <c r="Q52" s="79"/>
      <c r="R52" s="79"/>
      <c r="S52" s="84"/>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6">
        <f>total_amount_ba($B$2,$D$2,D52,F52,J52,K52,M52)</f>
        <v>104314.59999999999</v>
      </c>
      <c r="BB52" s="87">
        <f>BA52+SUM(N52:AZ52)</f>
        <v>104314.59999999999</v>
      </c>
      <c r="BC52" s="88" t="str">
        <f>SpellNumber(L52,BB52)</f>
        <v>INR  One Lakh Four Thousand Three Hundred &amp; Fourteen  and Paise Sixty Only</v>
      </c>
      <c r="BE52" s="78">
        <v>5858</v>
      </c>
      <c r="BF52" s="78">
        <v>1150</v>
      </c>
      <c r="BG52" s="94">
        <f t="shared" si="0"/>
        <v>1300.8800000000003</v>
      </c>
      <c r="BH52" s="94">
        <f t="shared" si="1"/>
        <v>6626.569600000001</v>
      </c>
      <c r="IE52" s="22"/>
      <c r="IF52" s="22"/>
      <c r="IG52" s="22"/>
      <c r="IH52" s="22"/>
      <c r="II52" s="22"/>
    </row>
    <row r="53" spans="1:243" s="21" customFormat="1" ht="67.5" customHeight="1">
      <c r="A53" s="33">
        <v>41</v>
      </c>
      <c r="B53" s="76" t="s">
        <v>332</v>
      </c>
      <c r="C53" s="100" t="s">
        <v>90</v>
      </c>
      <c r="D53" s="101">
        <v>8</v>
      </c>
      <c r="E53" s="102" t="s">
        <v>276</v>
      </c>
      <c r="F53" s="103">
        <v>314.47</v>
      </c>
      <c r="G53" s="79"/>
      <c r="H53" s="79"/>
      <c r="I53" s="80" t="s">
        <v>40</v>
      </c>
      <c r="J53" s="81">
        <f t="shared" si="2"/>
        <v>1</v>
      </c>
      <c r="K53" s="82" t="s">
        <v>64</v>
      </c>
      <c r="L53" s="82" t="s">
        <v>7</v>
      </c>
      <c r="M53" s="83"/>
      <c r="N53" s="79"/>
      <c r="O53" s="79"/>
      <c r="P53" s="84"/>
      <c r="Q53" s="79"/>
      <c r="R53" s="79"/>
      <c r="S53" s="84"/>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6">
        <f t="shared" si="3"/>
        <v>2515.76</v>
      </c>
      <c r="BB53" s="87">
        <f t="shared" si="4"/>
        <v>2515.76</v>
      </c>
      <c r="BC53" s="88" t="str">
        <f t="shared" si="5"/>
        <v>INR  Two Thousand Five Hundred &amp; Fifteen  and Paise Seventy Six Only</v>
      </c>
      <c r="BE53" s="78">
        <v>5969</v>
      </c>
      <c r="BF53" s="78">
        <v>1162</v>
      </c>
      <c r="BG53" s="94">
        <f t="shared" si="0"/>
        <v>1314.4544</v>
      </c>
      <c r="BH53" s="94">
        <f t="shared" si="1"/>
        <v>6752.1328</v>
      </c>
      <c r="IE53" s="22"/>
      <c r="IF53" s="22"/>
      <c r="IG53" s="22"/>
      <c r="IH53" s="22"/>
      <c r="II53" s="22"/>
    </row>
    <row r="54" spans="1:243" s="21" customFormat="1" ht="66" customHeight="1">
      <c r="A54" s="33">
        <v>42</v>
      </c>
      <c r="B54" s="76" t="s">
        <v>333</v>
      </c>
      <c r="C54" s="100" t="s">
        <v>91</v>
      </c>
      <c r="D54" s="101">
        <v>1550</v>
      </c>
      <c r="E54" s="102" t="s">
        <v>275</v>
      </c>
      <c r="F54" s="103">
        <v>42.99</v>
      </c>
      <c r="G54" s="79"/>
      <c r="H54" s="79"/>
      <c r="I54" s="80" t="s">
        <v>40</v>
      </c>
      <c r="J54" s="81">
        <f t="shared" si="2"/>
        <v>1</v>
      </c>
      <c r="K54" s="82" t="s">
        <v>64</v>
      </c>
      <c r="L54" s="82" t="s">
        <v>7</v>
      </c>
      <c r="M54" s="83"/>
      <c r="N54" s="79"/>
      <c r="O54" s="79"/>
      <c r="P54" s="84"/>
      <c r="Q54" s="79"/>
      <c r="R54" s="79"/>
      <c r="S54" s="84"/>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6">
        <f t="shared" si="3"/>
        <v>66634.5</v>
      </c>
      <c r="BB54" s="87">
        <f t="shared" si="4"/>
        <v>66634.5</v>
      </c>
      <c r="BC54" s="88" t="str">
        <f t="shared" si="5"/>
        <v>INR  Sixty Six Thousand Six Hundred &amp; Thirty Four  and Paise Fifty Only</v>
      </c>
      <c r="BE54" s="78">
        <v>6080</v>
      </c>
      <c r="BF54" s="78">
        <v>1174</v>
      </c>
      <c r="BG54" s="94">
        <f t="shared" si="0"/>
        <v>1328.0288</v>
      </c>
      <c r="BH54" s="94">
        <f t="shared" si="1"/>
        <v>6877.696000000001</v>
      </c>
      <c r="IE54" s="22"/>
      <c r="IF54" s="22"/>
      <c r="IG54" s="22"/>
      <c r="IH54" s="22"/>
      <c r="II54" s="22"/>
    </row>
    <row r="55" spans="1:243" s="21" customFormat="1" ht="93" customHeight="1">
      <c r="A55" s="33">
        <v>43</v>
      </c>
      <c r="B55" s="76" t="s">
        <v>334</v>
      </c>
      <c r="C55" s="100" t="s">
        <v>92</v>
      </c>
      <c r="D55" s="101">
        <v>24</v>
      </c>
      <c r="E55" s="102" t="s">
        <v>275</v>
      </c>
      <c r="F55" s="103">
        <v>428.72</v>
      </c>
      <c r="G55" s="79"/>
      <c r="H55" s="79"/>
      <c r="I55" s="80" t="s">
        <v>40</v>
      </c>
      <c r="J55" s="81">
        <f t="shared" si="2"/>
        <v>1</v>
      </c>
      <c r="K55" s="82" t="s">
        <v>64</v>
      </c>
      <c r="L55" s="82" t="s">
        <v>7</v>
      </c>
      <c r="M55" s="83"/>
      <c r="N55" s="79"/>
      <c r="O55" s="79"/>
      <c r="P55" s="84"/>
      <c r="Q55" s="79"/>
      <c r="R55" s="79"/>
      <c r="S55" s="84"/>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6">
        <f t="shared" si="3"/>
        <v>10289.28</v>
      </c>
      <c r="BB55" s="87">
        <f t="shared" si="4"/>
        <v>10289.28</v>
      </c>
      <c r="BC55" s="88" t="str">
        <f t="shared" si="5"/>
        <v>INR  Ten Thousand Two Hundred &amp; Eighty Nine  and Paise Twenty Eight Only</v>
      </c>
      <c r="BE55" s="78">
        <v>736</v>
      </c>
      <c r="BF55" s="78">
        <v>1186</v>
      </c>
      <c r="BG55" s="94">
        <f t="shared" si="0"/>
        <v>1341.6032000000002</v>
      </c>
      <c r="BH55" s="94">
        <f t="shared" si="1"/>
        <v>832.5632</v>
      </c>
      <c r="IE55" s="22"/>
      <c r="IF55" s="22"/>
      <c r="IG55" s="22"/>
      <c r="IH55" s="22"/>
      <c r="II55" s="22"/>
    </row>
    <row r="56" spans="1:243" s="21" customFormat="1" ht="50.25" customHeight="1">
      <c r="A56" s="33">
        <v>44</v>
      </c>
      <c r="B56" s="76" t="s">
        <v>335</v>
      </c>
      <c r="C56" s="100" t="s">
        <v>93</v>
      </c>
      <c r="D56" s="101">
        <v>24</v>
      </c>
      <c r="E56" s="102" t="s">
        <v>275</v>
      </c>
      <c r="F56" s="103">
        <v>19.23</v>
      </c>
      <c r="G56" s="79"/>
      <c r="H56" s="79"/>
      <c r="I56" s="80" t="s">
        <v>40</v>
      </c>
      <c r="J56" s="81">
        <f t="shared" si="2"/>
        <v>1</v>
      </c>
      <c r="K56" s="82" t="s">
        <v>64</v>
      </c>
      <c r="L56" s="82" t="s">
        <v>7</v>
      </c>
      <c r="M56" s="83"/>
      <c r="N56" s="79"/>
      <c r="O56" s="79"/>
      <c r="P56" s="84"/>
      <c r="Q56" s="79"/>
      <c r="R56" s="79"/>
      <c r="S56" s="84"/>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6">
        <f t="shared" si="3"/>
        <v>461.52</v>
      </c>
      <c r="BB56" s="87">
        <f t="shared" si="4"/>
        <v>461.52</v>
      </c>
      <c r="BC56" s="88" t="str">
        <f t="shared" si="5"/>
        <v>INR  Four Hundred &amp; Sixty One  and Paise Fifty Two Only</v>
      </c>
      <c r="BE56" s="78">
        <v>748</v>
      </c>
      <c r="BF56" s="78">
        <v>698</v>
      </c>
      <c r="BG56" s="94">
        <f t="shared" si="0"/>
        <v>789.5776000000001</v>
      </c>
      <c r="BH56" s="94">
        <f t="shared" si="1"/>
        <v>846.1376000000001</v>
      </c>
      <c r="IE56" s="22"/>
      <c r="IF56" s="22"/>
      <c r="IG56" s="22"/>
      <c r="IH56" s="22"/>
      <c r="II56" s="22"/>
    </row>
    <row r="57" spans="1:243" s="21" customFormat="1" ht="104.25" customHeight="1">
      <c r="A57" s="33">
        <v>45</v>
      </c>
      <c r="B57" s="76" t="s">
        <v>336</v>
      </c>
      <c r="C57" s="100" t="s">
        <v>94</v>
      </c>
      <c r="D57" s="101">
        <v>660</v>
      </c>
      <c r="E57" s="102" t="s">
        <v>280</v>
      </c>
      <c r="F57" s="103">
        <v>144.79</v>
      </c>
      <c r="G57" s="79"/>
      <c r="H57" s="79"/>
      <c r="I57" s="80" t="s">
        <v>40</v>
      </c>
      <c r="J57" s="81">
        <f t="shared" si="2"/>
        <v>1</v>
      </c>
      <c r="K57" s="82" t="s">
        <v>64</v>
      </c>
      <c r="L57" s="82" t="s">
        <v>7</v>
      </c>
      <c r="M57" s="83"/>
      <c r="N57" s="79"/>
      <c r="O57" s="79"/>
      <c r="P57" s="84"/>
      <c r="Q57" s="79"/>
      <c r="R57" s="79"/>
      <c r="S57" s="84"/>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6">
        <f t="shared" si="3"/>
        <v>95561.4</v>
      </c>
      <c r="BB57" s="87">
        <f t="shared" si="4"/>
        <v>95561.4</v>
      </c>
      <c r="BC57" s="88" t="str">
        <f t="shared" si="5"/>
        <v>INR  Ninety Five Thousand Five Hundred &amp; Sixty One  and Paise Forty Only</v>
      </c>
      <c r="BE57" s="78">
        <v>760</v>
      </c>
      <c r="BF57" s="78">
        <v>703</v>
      </c>
      <c r="BG57" s="94">
        <f t="shared" si="0"/>
        <v>795.2336000000001</v>
      </c>
      <c r="BH57" s="94">
        <f t="shared" si="1"/>
        <v>859.7120000000001</v>
      </c>
      <c r="IE57" s="22"/>
      <c r="IF57" s="22"/>
      <c r="IG57" s="22"/>
      <c r="IH57" s="22"/>
      <c r="II57" s="22"/>
    </row>
    <row r="58" spans="1:243" s="21" customFormat="1" ht="109.5" customHeight="1">
      <c r="A58" s="33">
        <v>46</v>
      </c>
      <c r="B58" s="76" t="s">
        <v>337</v>
      </c>
      <c r="C58" s="100" t="s">
        <v>95</v>
      </c>
      <c r="D58" s="101">
        <v>170</v>
      </c>
      <c r="E58" s="102" t="s">
        <v>275</v>
      </c>
      <c r="F58" s="103">
        <v>134.61</v>
      </c>
      <c r="G58" s="79"/>
      <c r="H58" s="79"/>
      <c r="I58" s="80" t="s">
        <v>40</v>
      </c>
      <c r="J58" s="81">
        <f t="shared" si="2"/>
        <v>1</v>
      </c>
      <c r="K58" s="82" t="s">
        <v>64</v>
      </c>
      <c r="L58" s="82" t="s">
        <v>7</v>
      </c>
      <c r="M58" s="83"/>
      <c r="N58" s="79"/>
      <c r="O58" s="79"/>
      <c r="P58" s="84"/>
      <c r="Q58" s="79"/>
      <c r="R58" s="79"/>
      <c r="S58" s="84"/>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6">
        <f t="shared" si="3"/>
        <v>22883.7</v>
      </c>
      <c r="BB58" s="87">
        <f t="shared" si="4"/>
        <v>22883.7</v>
      </c>
      <c r="BC58" s="88" t="str">
        <f t="shared" si="5"/>
        <v>INR  Twenty Two Thousand Eight Hundred &amp; Eighty Three  and Paise Seventy Only</v>
      </c>
      <c r="BE58" s="78">
        <v>772</v>
      </c>
      <c r="BF58" s="78">
        <v>708</v>
      </c>
      <c r="BG58" s="94">
        <f t="shared" si="0"/>
        <v>800.8896000000001</v>
      </c>
      <c r="BH58" s="94">
        <f t="shared" si="1"/>
        <v>873.2864000000001</v>
      </c>
      <c r="IE58" s="22"/>
      <c r="IF58" s="22"/>
      <c r="IG58" s="22"/>
      <c r="IH58" s="22"/>
      <c r="II58" s="22"/>
    </row>
    <row r="59" spans="1:243" s="21" customFormat="1" ht="139.5" customHeight="1">
      <c r="A59" s="33">
        <v>47</v>
      </c>
      <c r="B59" s="76" t="s">
        <v>338</v>
      </c>
      <c r="C59" s="100" t="s">
        <v>96</v>
      </c>
      <c r="D59" s="101">
        <v>85</v>
      </c>
      <c r="E59" s="102" t="s">
        <v>275</v>
      </c>
      <c r="F59" s="103">
        <v>142.53</v>
      </c>
      <c r="G59" s="79"/>
      <c r="H59" s="79"/>
      <c r="I59" s="80" t="s">
        <v>40</v>
      </c>
      <c r="J59" s="81">
        <f>IF(I59="Less(-)",-1,1)</f>
        <v>1</v>
      </c>
      <c r="K59" s="82" t="s">
        <v>64</v>
      </c>
      <c r="L59" s="82" t="s">
        <v>7</v>
      </c>
      <c r="M59" s="83"/>
      <c r="N59" s="79"/>
      <c r="O59" s="79"/>
      <c r="P59" s="84"/>
      <c r="Q59" s="79"/>
      <c r="R59" s="79"/>
      <c r="S59" s="84"/>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6">
        <f>total_amount_ba($B$2,$D$2,D59,F59,J59,K59,M59)</f>
        <v>12115.05</v>
      </c>
      <c r="BB59" s="87">
        <f>BA59+SUM(N59:AZ59)</f>
        <v>12115.05</v>
      </c>
      <c r="BC59" s="88" t="str">
        <f>SpellNumber(L59,BB59)</f>
        <v>INR  Twelve Thousand One Hundred &amp; Fifteen  and Paise Five Only</v>
      </c>
      <c r="BE59" s="78">
        <v>784</v>
      </c>
      <c r="BF59" s="78">
        <v>713</v>
      </c>
      <c r="BG59" s="94">
        <f t="shared" si="0"/>
        <v>806.5456</v>
      </c>
      <c r="BH59" s="94">
        <f t="shared" si="1"/>
        <v>886.8608</v>
      </c>
      <c r="IE59" s="22"/>
      <c r="IF59" s="22"/>
      <c r="IG59" s="22"/>
      <c r="IH59" s="22"/>
      <c r="II59" s="22"/>
    </row>
    <row r="60" spans="1:243" s="21" customFormat="1" ht="60" customHeight="1">
      <c r="A60" s="33">
        <v>48</v>
      </c>
      <c r="B60" s="76" t="s">
        <v>339</v>
      </c>
      <c r="C60" s="100" t="s">
        <v>97</v>
      </c>
      <c r="D60" s="101">
        <v>113</v>
      </c>
      <c r="E60" s="102" t="s">
        <v>275</v>
      </c>
      <c r="F60" s="103">
        <v>88.23</v>
      </c>
      <c r="G60" s="79"/>
      <c r="H60" s="79"/>
      <c r="I60" s="80" t="s">
        <v>40</v>
      </c>
      <c r="J60" s="81">
        <f t="shared" si="2"/>
        <v>1</v>
      </c>
      <c r="K60" s="82" t="s">
        <v>64</v>
      </c>
      <c r="L60" s="82" t="s">
        <v>7</v>
      </c>
      <c r="M60" s="83"/>
      <c r="N60" s="79"/>
      <c r="O60" s="79"/>
      <c r="P60" s="84"/>
      <c r="Q60" s="79"/>
      <c r="R60" s="79"/>
      <c r="S60" s="84"/>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6">
        <f t="shared" si="3"/>
        <v>9969.99</v>
      </c>
      <c r="BB60" s="87">
        <f t="shared" si="4"/>
        <v>9969.99</v>
      </c>
      <c r="BC60" s="88" t="str">
        <f t="shared" si="5"/>
        <v>INR  Nine Thousand Nine Hundred &amp; Sixty Nine  and Paise Ninety Nine Only</v>
      </c>
      <c r="BE60" s="78">
        <v>190</v>
      </c>
      <c r="BF60" s="78">
        <v>703</v>
      </c>
      <c r="BG60" s="94">
        <f t="shared" si="0"/>
        <v>795.2336000000001</v>
      </c>
      <c r="BH60" s="94">
        <f t="shared" si="1"/>
        <v>214.92800000000003</v>
      </c>
      <c r="IE60" s="22"/>
      <c r="IF60" s="22"/>
      <c r="IG60" s="22"/>
      <c r="IH60" s="22"/>
      <c r="II60" s="22"/>
    </row>
    <row r="61" spans="1:243" s="21" customFormat="1" ht="67.5" customHeight="1">
      <c r="A61" s="33">
        <v>49</v>
      </c>
      <c r="B61" s="76" t="s">
        <v>340</v>
      </c>
      <c r="C61" s="100" t="s">
        <v>98</v>
      </c>
      <c r="D61" s="101">
        <v>450</v>
      </c>
      <c r="E61" s="102" t="s">
        <v>316</v>
      </c>
      <c r="F61" s="103">
        <v>20.36</v>
      </c>
      <c r="G61" s="79"/>
      <c r="H61" s="79"/>
      <c r="I61" s="80" t="s">
        <v>40</v>
      </c>
      <c r="J61" s="81">
        <f t="shared" si="2"/>
        <v>1</v>
      </c>
      <c r="K61" s="82" t="s">
        <v>64</v>
      </c>
      <c r="L61" s="82" t="s">
        <v>7</v>
      </c>
      <c r="M61" s="83"/>
      <c r="N61" s="79"/>
      <c r="O61" s="79"/>
      <c r="P61" s="84"/>
      <c r="Q61" s="79"/>
      <c r="R61" s="79"/>
      <c r="S61" s="84"/>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6">
        <f t="shared" si="3"/>
        <v>9162</v>
      </c>
      <c r="BB61" s="87">
        <f t="shared" si="4"/>
        <v>9162</v>
      </c>
      <c r="BC61" s="88" t="str">
        <f t="shared" si="5"/>
        <v>INR  Nine Thousand One Hundred &amp; Sixty Two  Only</v>
      </c>
      <c r="BE61" s="78">
        <v>7</v>
      </c>
      <c r="BF61" s="78">
        <v>708</v>
      </c>
      <c r="BG61" s="94">
        <f t="shared" si="0"/>
        <v>800.8896000000001</v>
      </c>
      <c r="BH61" s="94">
        <f t="shared" si="1"/>
        <v>7.918400000000001</v>
      </c>
      <c r="IE61" s="22"/>
      <c r="IF61" s="22"/>
      <c r="IG61" s="22"/>
      <c r="IH61" s="22"/>
      <c r="II61" s="22"/>
    </row>
    <row r="62" spans="1:243" s="21" customFormat="1" ht="65.25" customHeight="1">
      <c r="A62" s="33">
        <v>50</v>
      </c>
      <c r="B62" s="76" t="s">
        <v>341</v>
      </c>
      <c r="C62" s="100" t="s">
        <v>99</v>
      </c>
      <c r="D62" s="101">
        <v>320</v>
      </c>
      <c r="E62" s="102" t="s">
        <v>316</v>
      </c>
      <c r="F62" s="103">
        <v>20.67</v>
      </c>
      <c r="G62" s="79"/>
      <c r="H62" s="79"/>
      <c r="I62" s="80" t="s">
        <v>40</v>
      </c>
      <c r="J62" s="81">
        <f t="shared" si="2"/>
        <v>1</v>
      </c>
      <c r="K62" s="82" t="s">
        <v>64</v>
      </c>
      <c r="L62" s="82" t="s">
        <v>7</v>
      </c>
      <c r="M62" s="83"/>
      <c r="N62" s="79"/>
      <c r="O62" s="79"/>
      <c r="P62" s="84"/>
      <c r="Q62" s="79"/>
      <c r="R62" s="79"/>
      <c r="S62" s="84"/>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6">
        <f t="shared" si="3"/>
        <v>6614.400000000001</v>
      </c>
      <c r="BB62" s="87">
        <f t="shared" si="4"/>
        <v>6614.400000000001</v>
      </c>
      <c r="BC62" s="88" t="str">
        <f t="shared" si="5"/>
        <v>INR  Six Thousand Six Hundred &amp; Fourteen  and Paise Forty Only</v>
      </c>
      <c r="BE62" s="78">
        <v>21</v>
      </c>
      <c r="BF62" s="78">
        <v>713</v>
      </c>
      <c r="BG62" s="94">
        <f t="shared" si="0"/>
        <v>806.5456</v>
      </c>
      <c r="BH62" s="94">
        <f t="shared" si="1"/>
        <v>23.755200000000002</v>
      </c>
      <c r="IE62" s="22"/>
      <c r="IF62" s="22"/>
      <c r="IG62" s="22"/>
      <c r="IH62" s="22"/>
      <c r="II62" s="22"/>
    </row>
    <row r="63" spans="1:243" s="21" customFormat="1" ht="102.75" customHeight="1">
      <c r="A63" s="33">
        <v>51</v>
      </c>
      <c r="B63" s="76" t="s">
        <v>342</v>
      </c>
      <c r="C63" s="100" t="s">
        <v>100</v>
      </c>
      <c r="D63" s="101">
        <v>175</v>
      </c>
      <c r="E63" s="102" t="s">
        <v>316</v>
      </c>
      <c r="F63" s="103">
        <v>12.43</v>
      </c>
      <c r="G63" s="79"/>
      <c r="H63" s="79"/>
      <c r="I63" s="80" t="s">
        <v>40</v>
      </c>
      <c r="J63" s="81">
        <f t="shared" si="2"/>
        <v>1</v>
      </c>
      <c r="K63" s="82" t="s">
        <v>64</v>
      </c>
      <c r="L63" s="82" t="s">
        <v>7</v>
      </c>
      <c r="M63" s="83"/>
      <c r="N63" s="79"/>
      <c r="O63" s="79"/>
      <c r="P63" s="84"/>
      <c r="Q63" s="79"/>
      <c r="R63" s="79"/>
      <c r="S63" s="84"/>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6">
        <f t="shared" si="3"/>
        <v>2175.25</v>
      </c>
      <c r="BB63" s="87">
        <f t="shared" si="4"/>
        <v>2175.25</v>
      </c>
      <c r="BC63" s="88" t="str">
        <f t="shared" si="5"/>
        <v>INR  Two Thousand One Hundred &amp; Seventy Five  and Paise Twenty Five Only</v>
      </c>
      <c r="BE63" s="78">
        <v>273</v>
      </c>
      <c r="BF63" s="78">
        <v>718</v>
      </c>
      <c r="BG63" s="94">
        <f t="shared" si="0"/>
        <v>812.2016000000001</v>
      </c>
      <c r="BH63" s="94">
        <f t="shared" si="1"/>
        <v>308.8176</v>
      </c>
      <c r="IE63" s="22"/>
      <c r="IF63" s="22"/>
      <c r="IG63" s="22"/>
      <c r="IH63" s="22"/>
      <c r="II63" s="22"/>
    </row>
    <row r="64" spans="1:243" s="21" customFormat="1" ht="58.5" customHeight="1">
      <c r="A64" s="33">
        <v>52</v>
      </c>
      <c r="B64" s="76" t="s">
        <v>343</v>
      </c>
      <c r="C64" s="100" t="s">
        <v>101</v>
      </c>
      <c r="D64" s="101">
        <v>235</v>
      </c>
      <c r="E64" s="102" t="s">
        <v>280</v>
      </c>
      <c r="F64" s="103">
        <v>57.69</v>
      </c>
      <c r="G64" s="79"/>
      <c r="H64" s="79"/>
      <c r="I64" s="80" t="s">
        <v>40</v>
      </c>
      <c r="J64" s="81">
        <f>IF(I64="Less(-)",-1,1)</f>
        <v>1</v>
      </c>
      <c r="K64" s="82" t="s">
        <v>64</v>
      </c>
      <c r="L64" s="82" t="s">
        <v>7</v>
      </c>
      <c r="M64" s="83"/>
      <c r="N64" s="79"/>
      <c r="O64" s="79"/>
      <c r="P64" s="84"/>
      <c r="Q64" s="79"/>
      <c r="R64" s="79"/>
      <c r="S64" s="84"/>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6">
        <f>total_amount_ba($B$2,$D$2,D64,F64,J64,K64,M64)</f>
        <v>13557.15</v>
      </c>
      <c r="BB64" s="87">
        <f>BA64+SUM(N64:AZ64)</f>
        <v>13557.15</v>
      </c>
      <c r="BC64" s="88" t="str">
        <f>SpellNumber(L64,BB64)</f>
        <v>INR  Thirteen Thousand Five Hundred &amp; Fifty Seven  and Paise Fifteen Only</v>
      </c>
      <c r="BE64" s="78">
        <v>277.1</v>
      </c>
      <c r="BF64" s="78">
        <v>1269</v>
      </c>
      <c r="BG64" s="94">
        <f t="shared" si="0"/>
        <v>1435.4928000000002</v>
      </c>
      <c r="BH64" s="94">
        <f t="shared" si="1"/>
        <v>313.45552000000004</v>
      </c>
      <c r="IE64" s="22"/>
      <c r="IF64" s="22"/>
      <c r="IG64" s="22"/>
      <c r="IH64" s="22"/>
      <c r="II64" s="22"/>
    </row>
    <row r="65" spans="1:243" s="21" customFormat="1" ht="64.5" customHeight="1">
      <c r="A65" s="33">
        <v>53</v>
      </c>
      <c r="B65" s="76" t="s">
        <v>344</v>
      </c>
      <c r="C65" s="100" t="s">
        <v>102</v>
      </c>
      <c r="D65" s="101">
        <v>91.25</v>
      </c>
      <c r="E65" s="102" t="s">
        <v>276</v>
      </c>
      <c r="F65" s="103">
        <v>5636.77</v>
      </c>
      <c r="G65" s="79"/>
      <c r="H65" s="79"/>
      <c r="I65" s="80" t="s">
        <v>40</v>
      </c>
      <c r="J65" s="81">
        <f t="shared" si="2"/>
        <v>1</v>
      </c>
      <c r="K65" s="82" t="s">
        <v>64</v>
      </c>
      <c r="L65" s="82" t="s">
        <v>7</v>
      </c>
      <c r="M65" s="83"/>
      <c r="N65" s="79"/>
      <c r="O65" s="79"/>
      <c r="P65" s="84"/>
      <c r="Q65" s="79"/>
      <c r="R65" s="79"/>
      <c r="S65" s="84"/>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6">
        <f t="shared" si="3"/>
        <v>514355.2625</v>
      </c>
      <c r="BB65" s="87">
        <f t="shared" si="4"/>
        <v>514355.2625</v>
      </c>
      <c r="BC65" s="88" t="str">
        <f t="shared" si="5"/>
        <v>INR  Five Lakh Fourteen Thousand Three Hundred &amp; Fifty Five  and Paise Twenty Six Only</v>
      </c>
      <c r="BE65" s="78">
        <v>281.25</v>
      </c>
      <c r="BF65" s="78">
        <v>1274</v>
      </c>
      <c r="BG65" s="94">
        <f t="shared" si="0"/>
        <v>1441.1488000000002</v>
      </c>
      <c r="BH65" s="94">
        <f t="shared" si="1"/>
        <v>318.15000000000003</v>
      </c>
      <c r="IE65" s="22"/>
      <c r="IF65" s="22"/>
      <c r="IG65" s="22"/>
      <c r="IH65" s="22"/>
      <c r="II65" s="22"/>
    </row>
    <row r="66" spans="1:243" s="21" customFormat="1" ht="263.25" customHeight="1">
      <c r="A66" s="33">
        <v>54</v>
      </c>
      <c r="B66" s="76" t="s">
        <v>345</v>
      </c>
      <c r="C66" s="100" t="s">
        <v>103</v>
      </c>
      <c r="D66" s="101">
        <v>26.47</v>
      </c>
      <c r="E66" s="102" t="s">
        <v>276</v>
      </c>
      <c r="F66" s="103">
        <v>7090.36</v>
      </c>
      <c r="G66" s="79"/>
      <c r="H66" s="79"/>
      <c r="I66" s="80" t="s">
        <v>40</v>
      </c>
      <c r="J66" s="81">
        <f t="shared" si="2"/>
        <v>1</v>
      </c>
      <c r="K66" s="82" t="s">
        <v>64</v>
      </c>
      <c r="L66" s="82" t="s">
        <v>7</v>
      </c>
      <c r="M66" s="83"/>
      <c r="N66" s="79"/>
      <c r="O66" s="79"/>
      <c r="P66" s="84"/>
      <c r="Q66" s="79"/>
      <c r="R66" s="79"/>
      <c r="S66" s="84"/>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6">
        <f t="shared" si="3"/>
        <v>187681.82919999998</v>
      </c>
      <c r="BB66" s="87">
        <f t="shared" si="4"/>
        <v>187681.82919999998</v>
      </c>
      <c r="BC66" s="88" t="str">
        <f t="shared" si="5"/>
        <v>INR  One Lakh Eighty Seven Thousand Six Hundred &amp; Eighty One  and Paise Eighty Three Only</v>
      </c>
      <c r="BE66" s="78">
        <v>285.47</v>
      </c>
      <c r="BF66" s="78">
        <v>1279</v>
      </c>
      <c r="BG66" s="94">
        <f t="shared" si="0"/>
        <v>1446.8048000000003</v>
      </c>
      <c r="BH66" s="94">
        <f t="shared" si="1"/>
        <v>322.9236640000001</v>
      </c>
      <c r="IE66" s="22"/>
      <c r="IF66" s="22"/>
      <c r="IG66" s="22"/>
      <c r="IH66" s="22"/>
      <c r="II66" s="22"/>
    </row>
    <row r="67" spans="1:243" s="21" customFormat="1" ht="247.5" customHeight="1">
      <c r="A67" s="33">
        <v>55</v>
      </c>
      <c r="B67" s="76" t="s">
        <v>346</v>
      </c>
      <c r="C67" s="100" t="s">
        <v>104</v>
      </c>
      <c r="D67" s="101">
        <v>11</v>
      </c>
      <c r="E67" s="102" t="s">
        <v>276</v>
      </c>
      <c r="F67" s="103">
        <v>7197.83</v>
      </c>
      <c r="G67" s="79"/>
      <c r="H67" s="79"/>
      <c r="I67" s="80" t="s">
        <v>40</v>
      </c>
      <c r="J67" s="81">
        <f t="shared" si="2"/>
        <v>1</v>
      </c>
      <c r="K67" s="82" t="s">
        <v>64</v>
      </c>
      <c r="L67" s="82" t="s">
        <v>7</v>
      </c>
      <c r="M67" s="83"/>
      <c r="N67" s="79"/>
      <c r="O67" s="79"/>
      <c r="P67" s="84"/>
      <c r="Q67" s="79"/>
      <c r="R67" s="79"/>
      <c r="S67" s="84"/>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6">
        <f t="shared" si="3"/>
        <v>79176.13</v>
      </c>
      <c r="BB67" s="87">
        <f t="shared" si="4"/>
        <v>79176.13</v>
      </c>
      <c r="BC67" s="88" t="str">
        <f t="shared" si="5"/>
        <v>INR  Seventy Nine Thousand One Hundred &amp; Seventy Six  and Paise Thirteen Only</v>
      </c>
      <c r="BE67" s="78">
        <v>289.75</v>
      </c>
      <c r="BF67" s="78">
        <v>1284</v>
      </c>
      <c r="BG67" s="94">
        <f t="shared" si="0"/>
        <v>1452.4608</v>
      </c>
      <c r="BH67" s="94">
        <f t="shared" si="1"/>
        <v>327.76520000000005</v>
      </c>
      <c r="IE67" s="22"/>
      <c r="IF67" s="22"/>
      <c r="IG67" s="22"/>
      <c r="IH67" s="22"/>
      <c r="II67" s="22"/>
    </row>
    <row r="68" spans="1:243" s="21" customFormat="1" ht="180.75" customHeight="1">
      <c r="A68" s="33">
        <v>56</v>
      </c>
      <c r="B68" s="76" t="s">
        <v>347</v>
      </c>
      <c r="C68" s="100" t="s">
        <v>105</v>
      </c>
      <c r="D68" s="101">
        <v>225.5</v>
      </c>
      <c r="E68" s="102" t="s">
        <v>348</v>
      </c>
      <c r="F68" s="103">
        <v>412.89</v>
      </c>
      <c r="G68" s="79"/>
      <c r="H68" s="79"/>
      <c r="I68" s="80" t="s">
        <v>40</v>
      </c>
      <c r="J68" s="81">
        <f t="shared" si="2"/>
        <v>1</v>
      </c>
      <c r="K68" s="82" t="s">
        <v>64</v>
      </c>
      <c r="L68" s="82" t="s">
        <v>7</v>
      </c>
      <c r="M68" s="83"/>
      <c r="N68" s="79"/>
      <c r="O68" s="79"/>
      <c r="P68" s="84"/>
      <c r="Q68" s="79"/>
      <c r="R68" s="79"/>
      <c r="S68" s="84"/>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6">
        <f t="shared" si="3"/>
        <v>93106.69499999999</v>
      </c>
      <c r="BB68" s="87">
        <f t="shared" si="4"/>
        <v>93106.69499999999</v>
      </c>
      <c r="BC68" s="88" t="str">
        <f t="shared" si="5"/>
        <v>INR  Ninety Three Thousand One Hundred &amp; Six  and Paise Sixty Nine Only</v>
      </c>
      <c r="BE68" s="78">
        <v>133</v>
      </c>
      <c r="BF68" s="78">
        <v>2313</v>
      </c>
      <c r="BG68" s="94">
        <f t="shared" si="0"/>
        <v>2616.4656000000004</v>
      </c>
      <c r="BH68" s="94">
        <f t="shared" si="1"/>
        <v>150.4496</v>
      </c>
      <c r="IE68" s="22"/>
      <c r="IF68" s="22"/>
      <c r="IG68" s="22"/>
      <c r="IH68" s="22"/>
      <c r="II68" s="22"/>
    </row>
    <row r="69" spans="1:243" s="21" customFormat="1" ht="188.25" customHeight="1">
      <c r="A69" s="33">
        <v>57</v>
      </c>
      <c r="B69" s="76" t="s">
        <v>349</v>
      </c>
      <c r="C69" s="100" t="s">
        <v>106</v>
      </c>
      <c r="D69" s="101">
        <v>105</v>
      </c>
      <c r="E69" s="102" t="s">
        <v>348</v>
      </c>
      <c r="F69" s="103">
        <v>433.25</v>
      </c>
      <c r="G69" s="79"/>
      <c r="H69" s="79"/>
      <c r="I69" s="80" t="s">
        <v>40</v>
      </c>
      <c r="J69" s="81">
        <f>IF(I69="Less(-)",-1,1)</f>
        <v>1</v>
      </c>
      <c r="K69" s="82" t="s">
        <v>64</v>
      </c>
      <c r="L69" s="82" t="s">
        <v>7</v>
      </c>
      <c r="M69" s="83"/>
      <c r="N69" s="79"/>
      <c r="O69" s="79"/>
      <c r="P69" s="84"/>
      <c r="Q69" s="79"/>
      <c r="R69" s="79"/>
      <c r="S69" s="84"/>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6">
        <f>total_amount_ba($B$2,$D$2,D69,F69,J69,K69,M69)</f>
        <v>45491.25</v>
      </c>
      <c r="BB69" s="87">
        <f>BA69+SUM(N69:AZ69)</f>
        <v>45491.25</v>
      </c>
      <c r="BC69" s="88" t="str">
        <f>SpellNumber(L69,BB69)</f>
        <v>INR  Forty Five Thousand Four Hundred &amp; Ninety One  and Paise Twenty Five Only</v>
      </c>
      <c r="BE69" s="78">
        <v>137</v>
      </c>
      <c r="BF69" s="78">
        <v>10021</v>
      </c>
      <c r="BG69" s="94">
        <f t="shared" si="0"/>
        <v>11335.755200000001</v>
      </c>
      <c r="BH69" s="94">
        <f t="shared" si="1"/>
        <v>154.97440000000003</v>
      </c>
      <c r="IE69" s="22"/>
      <c r="IF69" s="22"/>
      <c r="IG69" s="22"/>
      <c r="IH69" s="22"/>
      <c r="II69" s="22"/>
    </row>
    <row r="70" spans="1:243" s="21" customFormat="1" ht="48" customHeight="1">
      <c r="A70" s="33">
        <v>58</v>
      </c>
      <c r="B70" s="76" t="s">
        <v>288</v>
      </c>
      <c r="C70" s="100" t="s">
        <v>107</v>
      </c>
      <c r="D70" s="101">
        <v>250</v>
      </c>
      <c r="E70" s="102" t="s">
        <v>278</v>
      </c>
      <c r="F70" s="103">
        <v>23.76</v>
      </c>
      <c r="G70" s="79"/>
      <c r="H70" s="79"/>
      <c r="I70" s="80" t="s">
        <v>40</v>
      </c>
      <c r="J70" s="81">
        <f t="shared" si="2"/>
        <v>1</v>
      </c>
      <c r="K70" s="82" t="s">
        <v>64</v>
      </c>
      <c r="L70" s="82" t="s">
        <v>7</v>
      </c>
      <c r="M70" s="83"/>
      <c r="N70" s="79"/>
      <c r="O70" s="79"/>
      <c r="P70" s="84"/>
      <c r="Q70" s="79"/>
      <c r="R70" s="79"/>
      <c r="S70" s="84"/>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6">
        <f t="shared" si="3"/>
        <v>5940</v>
      </c>
      <c r="BB70" s="87">
        <f t="shared" si="4"/>
        <v>5940</v>
      </c>
      <c r="BC70" s="88" t="str">
        <f t="shared" si="5"/>
        <v>INR  Five Thousand Nine Hundred &amp; Forty  Only</v>
      </c>
      <c r="BE70" s="78">
        <v>141</v>
      </c>
      <c r="BF70" s="78">
        <v>10121.21</v>
      </c>
      <c r="BG70" s="94">
        <f t="shared" si="0"/>
        <v>11449.112752</v>
      </c>
      <c r="BH70" s="94">
        <f t="shared" si="1"/>
        <v>159.49920000000003</v>
      </c>
      <c r="IE70" s="22"/>
      <c r="IF70" s="22"/>
      <c r="IG70" s="22"/>
      <c r="IH70" s="22"/>
      <c r="II70" s="22"/>
    </row>
    <row r="71" spans="1:243" s="21" customFormat="1" ht="184.5" customHeight="1">
      <c r="A71" s="33">
        <v>59</v>
      </c>
      <c r="B71" s="76" t="s">
        <v>350</v>
      </c>
      <c r="C71" s="100" t="s">
        <v>184</v>
      </c>
      <c r="D71" s="101">
        <v>1</v>
      </c>
      <c r="E71" s="102" t="s">
        <v>351</v>
      </c>
      <c r="F71" s="103">
        <v>80619.49</v>
      </c>
      <c r="G71" s="79"/>
      <c r="H71" s="79"/>
      <c r="I71" s="80" t="s">
        <v>40</v>
      </c>
      <c r="J71" s="81">
        <f t="shared" si="2"/>
        <v>1</v>
      </c>
      <c r="K71" s="82" t="s">
        <v>64</v>
      </c>
      <c r="L71" s="82" t="s">
        <v>7</v>
      </c>
      <c r="M71" s="83"/>
      <c r="N71" s="79"/>
      <c r="O71" s="79"/>
      <c r="P71" s="84"/>
      <c r="Q71" s="79"/>
      <c r="R71" s="79"/>
      <c r="S71" s="84"/>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6">
        <f t="shared" si="3"/>
        <v>80619.49</v>
      </c>
      <c r="BB71" s="87">
        <f t="shared" si="4"/>
        <v>80619.49</v>
      </c>
      <c r="BC71" s="88" t="str">
        <f t="shared" si="5"/>
        <v>INR  Eighty Thousand Six Hundred &amp; Nineteen  and Paise Forty Nine Only</v>
      </c>
      <c r="BE71" s="78">
        <v>145</v>
      </c>
      <c r="BF71" s="78">
        <v>10222.4221</v>
      </c>
      <c r="BG71" s="94">
        <f t="shared" si="0"/>
        <v>11563.60387952</v>
      </c>
      <c r="BH71" s="94">
        <f t="shared" si="1"/>
        <v>164.024</v>
      </c>
      <c r="IE71" s="22"/>
      <c r="IF71" s="22"/>
      <c r="IG71" s="22"/>
      <c r="IH71" s="22"/>
      <c r="II71" s="22"/>
    </row>
    <row r="72" spans="1:243" s="21" customFormat="1" ht="177.75" customHeight="1">
      <c r="A72" s="33">
        <v>60</v>
      </c>
      <c r="B72" s="76" t="s">
        <v>352</v>
      </c>
      <c r="C72" s="100" t="s">
        <v>108</v>
      </c>
      <c r="D72" s="101">
        <v>0.9</v>
      </c>
      <c r="E72" s="102" t="s">
        <v>351</v>
      </c>
      <c r="F72" s="103">
        <v>81105.91</v>
      </c>
      <c r="G72" s="79"/>
      <c r="H72" s="79"/>
      <c r="I72" s="80" t="s">
        <v>40</v>
      </c>
      <c r="J72" s="81">
        <f t="shared" si="2"/>
        <v>1</v>
      </c>
      <c r="K72" s="82" t="s">
        <v>64</v>
      </c>
      <c r="L72" s="82" t="s">
        <v>7</v>
      </c>
      <c r="M72" s="83"/>
      <c r="N72" s="79"/>
      <c r="O72" s="79"/>
      <c r="P72" s="84"/>
      <c r="Q72" s="79"/>
      <c r="R72" s="79"/>
      <c r="S72" s="84"/>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6">
        <f t="shared" si="3"/>
        <v>72995.319</v>
      </c>
      <c r="BB72" s="87">
        <f t="shared" si="4"/>
        <v>72995.319</v>
      </c>
      <c r="BC72" s="88" t="str">
        <f t="shared" si="5"/>
        <v>INR  Seventy Two Thousand Nine Hundred &amp; Ninety Five  and Paise Thirty Two Only</v>
      </c>
      <c r="BE72" s="78">
        <v>149</v>
      </c>
      <c r="BF72" s="78">
        <v>10324.646321</v>
      </c>
      <c r="BG72" s="94">
        <f t="shared" si="0"/>
        <v>11679.239918315203</v>
      </c>
      <c r="BH72" s="94">
        <f t="shared" si="1"/>
        <v>168.54880000000003</v>
      </c>
      <c r="IE72" s="22"/>
      <c r="IF72" s="22"/>
      <c r="IG72" s="22"/>
      <c r="IH72" s="22"/>
      <c r="II72" s="22"/>
    </row>
    <row r="73" spans="1:243" s="21" customFormat="1" ht="49.5" customHeight="1">
      <c r="A73" s="33">
        <v>61</v>
      </c>
      <c r="B73" s="76" t="s">
        <v>353</v>
      </c>
      <c r="C73" s="100" t="s">
        <v>109</v>
      </c>
      <c r="D73" s="101">
        <v>48</v>
      </c>
      <c r="E73" s="102" t="s">
        <v>276</v>
      </c>
      <c r="F73" s="103">
        <v>5904.86</v>
      </c>
      <c r="G73" s="79"/>
      <c r="H73" s="79"/>
      <c r="I73" s="80" t="s">
        <v>40</v>
      </c>
      <c r="J73" s="81">
        <f t="shared" si="2"/>
        <v>1</v>
      </c>
      <c r="K73" s="82" t="s">
        <v>64</v>
      </c>
      <c r="L73" s="82" t="s">
        <v>7</v>
      </c>
      <c r="M73" s="83"/>
      <c r="N73" s="79"/>
      <c r="O73" s="79"/>
      <c r="P73" s="84"/>
      <c r="Q73" s="79"/>
      <c r="R73" s="79"/>
      <c r="S73" s="84"/>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6">
        <f t="shared" si="3"/>
        <v>283433.27999999997</v>
      </c>
      <c r="BB73" s="87">
        <f t="shared" si="4"/>
        <v>283433.27999999997</v>
      </c>
      <c r="BC73" s="88" t="str">
        <f t="shared" si="5"/>
        <v>INR  Two Lakh Eighty Three Thousand Four Hundred &amp; Thirty Three  and Paise Twenty Eight Only</v>
      </c>
      <c r="BE73" s="78">
        <v>175</v>
      </c>
      <c r="BF73" s="78">
        <v>4351</v>
      </c>
      <c r="BG73" s="94">
        <f t="shared" si="0"/>
        <v>4921.851200000001</v>
      </c>
      <c r="BH73" s="94">
        <f t="shared" si="1"/>
        <v>197.96000000000004</v>
      </c>
      <c r="IE73" s="22"/>
      <c r="IF73" s="22"/>
      <c r="IG73" s="22"/>
      <c r="IH73" s="22"/>
      <c r="II73" s="22"/>
    </row>
    <row r="74" spans="1:243" s="21" customFormat="1" ht="59.25" customHeight="1">
      <c r="A74" s="33">
        <v>62</v>
      </c>
      <c r="B74" s="76" t="s">
        <v>354</v>
      </c>
      <c r="C74" s="100" t="s">
        <v>110</v>
      </c>
      <c r="D74" s="101">
        <v>11</v>
      </c>
      <c r="E74" s="102" t="s">
        <v>276</v>
      </c>
      <c r="F74" s="103">
        <v>6157.12</v>
      </c>
      <c r="G74" s="79"/>
      <c r="H74" s="79"/>
      <c r="I74" s="80" t="s">
        <v>40</v>
      </c>
      <c r="J74" s="81">
        <f>IF(I74="Less(-)",-1,1)</f>
        <v>1</v>
      </c>
      <c r="K74" s="82" t="s">
        <v>64</v>
      </c>
      <c r="L74" s="82" t="s">
        <v>7</v>
      </c>
      <c r="M74" s="83"/>
      <c r="N74" s="79"/>
      <c r="O74" s="79"/>
      <c r="P74" s="84"/>
      <c r="Q74" s="79"/>
      <c r="R74" s="79"/>
      <c r="S74" s="84"/>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6">
        <f>total_amount_ba($B$2,$D$2,D74,F74,J74,K74,M74)</f>
        <v>67728.31999999999</v>
      </c>
      <c r="BB74" s="87">
        <f>BA74+SUM(N74:AZ74)</f>
        <v>67728.31999999999</v>
      </c>
      <c r="BC74" s="88" t="str">
        <f>SpellNumber(L74,BB74)</f>
        <v>INR  Sixty Seven Thousand Seven Hundred &amp; Twenty Eight  and Paise Thirty Two Only</v>
      </c>
      <c r="BE74" s="78">
        <v>179</v>
      </c>
      <c r="BF74" s="78">
        <v>81936</v>
      </c>
      <c r="BG74" s="94">
        <f t="shared" si="0"/>
        <v>92686.0032</v>
      </c>
      <c r="BH74" s="94">
        <f t="shared" si="1"/>
        <v>202.4848</v>
      </c>
      <c r="IE74" s="22"/>
      <c r="IF74" s="22"/>
      <c r="IG74" s="22"/>
      <c r="IH74" s="22"/>
      <c r="II74" s="22"/>
    </row>
    <row r="75" spans="1:243" s="21" customFormat="1" ht="57" customHeight="1">
      <c r="A75" s="33">
        <v>63</v>
      </c>
      <c r="B75" s="76" t="s">
        <v>355</v>
      </c>
      <c r="C75" s="100" t="s">
        <v>111</v>
      </c>
      <c r="D75" s="101">
        <v>5.5</v>
      </c>
      <c r="E75" s="102" t="s">
        <v>276</v>
      </c>
      <c r="F75" s="103">
        <v>6282.68</v>
      </c>
      <c r="G75" s="79"/>
      <c r="H75" s="79"/>
      <c r="I75" s="80" t="s">
        <v>40</v>
      </c>
      <c r="J75" s="81">
        <f>IF(I75="Less(-)",-1,1)</f>
        <v>1</v>
      </c>
      <c r="K75" s="82" t="s">
        <v>64</v>
      </c>
      <c r="L75" s="82" t="s">
        <v>7</v>
      </c>
      <c r="M75" s="83"/>
      <c r="N75" s="79"/>
      <c r="O75" s="79"/>
      <c r="P75" s="84"/>
      <c r="Q75" s="79"/>
      <c r="R75" s="79"/>
      <c r="S75" s="84"/>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6">
        <f>total_amount_ba($B$2,$D$2,D75,F75,J75,K75,M75)</f>
        <v>34554.740000000005</v>
      </c>
      <c r="BB75" s="87">
        <f>BA75+SUM(N75:AZ75)</f>
        <v>34554.740000000005</v>
      </c>
      <c r="BC75" s="88" t="str">
        <f>SpellNumber(L75,BB75)</f>
        <v>INR  Thirty Four Thousand Five Hundred &amp; Fifty Four  and Paise Seventy Four Only</v>
      </c>
      <c r="BE75" s="78">
        <v>183</v>
      </c>
      <c r="BF75" s="78">
        <v>82136</v>
      </c>
      <c r="BG75" s="94">
        <f t="shared" si="0"/>
        <v>92912.24320000001</v>
      </c>
      <c r="BH75" s="94">
        <f t="shared" si="1"/>
        <v>207.0096</v>
      </c>
      <c r="IE75" s="22"/>
      <c r="IF75" s="22"/>
      <c r="IG75" s="22"/>
      <c r="IH75" s="22"/>
      <c r="II75" s="22"/>
    </row>
    <row r="76" spans="1:243" s="21" customFormat="1" ht="63" customHeight="1">
      <c r="A76" s="33">
        <v>64</v>
      </c>
      <c r="B76" s="76" t="s">
        <v>356</v>
      </c>
      <c r="C76" s="100" t="s">
        <v>112</v>
      </c>
      <c r="D76" s="101">
        <v>33.75</v>
      </c>
      <c r="E76" s="102" t="s">
        <v>276</v>
      </c>
      <c r="F76" s="103">
        <v>5852.83</v>
      </c>
      <c r="G76" s="79"/>
      <c r="H76" s="79"/>
      <c r="I76" s="80" t="s">
        <v>40</v>
      </c>
      <c r="J76" s="81">
        <f t="shared" si="2"/>
        <v>1</v>
      </c>
      <c r="K76" s="82" t="s">
        <v>64</v>
      </c>
      <c r="L76" s="82" t="s">
        <v>7</v>
      </c>
      <c r="M76" s="83"/>
      <c r="N76" s="79"/>
      <c r="O76" s="79"/>
      <c r="P76" s="84"/>
      <c r="Q76" s="79"/>
      <c r="R76" s="79"/>
      <c r="S76" s="84"/>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6">
        <f t="shared" si="3"/>
        <v>197533.0125</v>
      </c>
      <c r="BB76" s="87">
        <f t="shared" si="4"/>
        <v>197533.0125</v>
      </c>
      <c r="BC76" s="88" t="str">
        <f t="shared" si="5"/>
        <v>INR  One Lakh Ninety Seven Thousand Five Hundred &amp; Thirty Three  and Paise One Only</v>
      </c>
      <c r="BE76" s="78">
        <v>187</v>
      </c>
      <c r="BF76" s="78">
        <v>82336</v>
      </c>
      <c r="BG76" s="94">
        <f t="shared" si="0"/>
        <v>93138.4832</v>
      </c>
      <c r="BH76" s="94">
        <f t="shared" si="1"/>
        <v>211.53440000000003</v>
      </c>
      <c r="IE76" s="22"/>
      <c r="IF76" s="22"/>
      <c r="IG76" s="22"/>
      <c r="IH76" s="22"/>
      <c r="II76" s="22"/>
    </row>
    <row r="77" spans="1:243" s="21" customFormat="1" ht="61.5" customHeight="1">
      <c r="A77" s="33">
        <v>65</v>
      </c>
      <c r="B77" s="76" t="s">
        <v>357</v>
      </c>
      <c r="C77" s="100" t="s">
        <v>185</v>
      </c>
      <c r="D77" s="101">
        <v>249</v>
      </c>
      <c r="E77" s="102" t="s">
        <v>275</v>
      </c>
      <c r="F77" s="103">
        <v>768.08</v>
      </c>
      <c r="G77" s="79"/>
      <c r="H77" s="79"/>
      <c r="I77" s="80" t="s">
        <v>40</v>
      </c>
      <c r="J77" s="81">
        <f t="shared" si="2"/>
        <v>1</v>
      </c>
      <c r="K77" s="82" t="s">
        <v>64</v>
      </c>
      <c r="L77" s="82" t="s">
        <v>7</v>
      </c>
      <c r="M77" s="83"/>
      <c r="N77" s="79"/>
      <c r="O77" s="79"/>
      <c r="P77" s="84"/>
      <c r="Q77" s="79"/>
      <c r="R77" s="79"/>
      <c r="S77" s="84"/>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6">
        <f t="shared" si="3"/>
        <v>191251.92</v>
      </c>
      <c r="BB77" s="87">
        <f t="shared" si="4"/>
        <v>191251.92</v>
      </c>
      <c r="BC77" s="88" t="str">
        <f t="shared" si="5"/>
        <v>INR  One Lakh Ninety One Thousand Two Hundred &amp; Fifty One  and Paise Ninety Two Only</v>
      </c>
      <c r="BE77" s="78">
        <v>191</v>
      </c>
      <c r="BF77" s="78">
        <v>82536</v>
      </c>
      <c r="BG77" s="94">
        <f t="shared" si="0"/>
        <v>93364.72320000001</v>
      </c>
      <c r="BH77" s="94">
        <f t="shared" si="1"/>
        <v>216.0592</v>
      </c>
      <c r="IE77" s="22"/>
      <c r="IF77" s="22"/>
      <c r="IG77" s="22"/>
      <c r="IH77" s="22"/>
      <c r="II77" s="22"/>
    </row>
    <row r="78" spans="1:243" s="21" customFormat="1" ht="61.5" customHeight="1">
      <c r="A78" s="33">
        <v>66</v>
      </c>
      <c r="B78" s="76" t="s">
        <v>358</v>
      </c>
      <c r="C78" s="100" t="s">
        <v>186</v>
      </c>
      <c r="D78" s="101">
        <v>83</v>
      </c>
      <c r="E78" s="102" t="s">
        <v>275</v>
      </c>
      <c r="F78" s="103">
        <v>781.66</v>
      </c>
      <c r="G78" s="79"/>
      <c r="H78" s="79"/>
      <c r="I78" s="80" t="s">
        <v>40</v>
      </c>
      <c r="J78" s="81">
        <f t="shared" si="2"/>
        <v>1</v>
      </c>
      <c r="K78" s="82" t="s">
        <v>64</v>
      </c>
      <c r="L78" s="82" t="s">
        <v>7</v>
      </c>
      <c r="M78" s="83"/>
      <c r="N78" s="79"/>
      <c r="O78" s="79"/>
      <c r="P78" s="84"/>
      <c r="Q78" s="79"/>
      <c r="R78" s="79"/>
      <c r="S78" s="84"/>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6">
        <f t="shared" si="3"/>
        <v>64877.78</v>
      </c>
      <c r="BB78" s="87">
        <f t="shared" si="4"/>
        <v>64877.78</v>
      </c>
      <c r="BC78" s="88" t="str">
        <f t="shared" si="5"/>
        <v>INR  Sixty Four Thousand Eight Hundred &amp; Seventy Seven  and Paise Seventy Eight Only</v>
      </c>
      <c r="BE78" s="78">
        <v>151</v>
      </c>
      <c r="BF78" s="78">
        <v>2659</v>
      </c>
      <c r="BG78" s="94">
        <f t="shared" si="0"/>
        <v>3007.8608000000004</v>
      </c>
      <c r="BH78" s="94">
        <f t="shared" si="1"/>
        <v>170.8112</v>
      </c>
      <c r="IE78" s="22"/>
      <c r="IF78" s="22"/>
      <c r="IG78" s="22"/>
      <c r="IH78" s="22"/>
      <c r="II78" s="22"/>
    </row>
    <row r="79" spans="1:243" s="21" customFormat="1" ht="97.5" customHeight="1">
      <c r="A79" s="33">
        <v>67</v>
      </c>
      <c r="B79" s="76" t="s">
        <v>359</v>
      </c>
      <c r="C79" s="100" t="s">
        <v>187</v>
      </c>
      <c r="D79" s="101">
        <v>25</v>
      </c>
      <c r="E79" s="102" t="s">
        <v>275</v>
      </c>
      <c r="F79" s="103">
        <v>294.11</v>
      </c>
      <c r="G79" s="79"/>
      <c r="H79" s="79"/>
      <c r="I79" s="80" t="s">
        <v>40</v>
      </c>
      <c r="J79" s="81">
        <f>IF(I79="Less(-)",-1,1)</f>
        <v>1</v>
      </c>
      <c r="K79" s="82" t="s">
        <v>64</v>
      </c>
      <c r="L79" s="82" t="s">
        <v>7</v>
      </c>
      <c r="M79" s="83"/>
      <c r="N79" s="79"/>
      <c r="O79" s="79"/>
      <c r="P79" s="84"/>
      <c r="Q79" s="79"/>
      <c r="R79" s="79"/>
      <c r="S79" s="84"/>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6">
        <f>total_amount_ba($B$2,$D$2,D79,F79,J79,K79,M79)</f>
        <v>7352.75</v>
      </c>
      <c r="BB79" s="87">
        <f>BA79+SUM(N79:AZ79)</f>
        <v>7352.75</v>
      </c>
      <c r="BC79" s="88" t="str">
        <f>SpellNumber(L79,BB79)</f>
        <v>INR  Seven Thousand Three Hundred &amp; Fifty Two  and Paise Seventy Five Only</v>
      </c>
      <c r="BE79" s="78">
        <v>155</v>
      </c>
      <c r="BF79" s="78">
        <v>2673</v>
      </c>
      <c r="BG79" s="94">
        <f aca="true" t="shared" si="6" ref="BG79:BG142">BF79*1.12*1.01</f>
        <v>3023.6976000000004</v>
      </c>
      <c r="BH79" s="94">
        <f aca="true" t="shared" si="7" ref="BH79:BH142">BE79*1.12*1.01</f>
        <v>175.336</v>
      </c>
      <c r="IE79" s="22"/>
      <c r="IF79" s="22"/>
      <c r="IG79" s="22"/>
      <c r="IH79" s="22"/>
      <c r="II79" s="22"/>
    </row>
    <row r="80" spans="1:243" s="21" customFormat="1" ht="98.25" customHeight="1">
      <c r="A80" s="33">
        <v>68</v>
      </c>
      <c r="B80" s="76" t="s">
        <v>360</v>
      </c>
      <c r="C80" s="100" t="s">
        <v>188</v>
      </c>
      <c r="D80" s="101">
        <v>25</v>
      </c>
      <c r="E80" s="102" t="s">
        <v>276</v>
      </c>
      <c r="F80" s="103">
        <v>307.69</v>
      </c>
      <c r="G80" s="79"/>
      <c r="H80" s="79"/>
      <c r="I80" s="80" t="s">
        <v>40</v>
      </c>
      <c r="J80" s="81">
        <f>IF(I80="Less(-)",-1,1)</f>
        <v>1</v>
      </c>
      <c r="K80" s="82" t="s">
        <v>64</v>
      </c>
      <c r="L80" s="82" t="s">
        <v>7</v>
      </c>
      <c r="M80" s="83"/>
      <c r="N80" s="79"/>
      <c r="O80" s="79"/>
      <c r="P80" s="84"/>
      <c r="Q80" s="79"/>
      <c r="R80" s="79"/>
      <c r="S80" s="84"/>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6">
        <f>total_amount_ba($B$2,$D$2,D80,F80,J80,K80,M80)</f>
        <v>7692.25</v>
      </c>
      <c r="BB80" s="87">
        <f>BA80+SUM(N80:AZ80)</f>
        <v>7692.25</v>
      </c>
      <c r="BC80" s="88" t="str">
        <f>SpellNumber(L80,BB80)</f>
        <v>INR  Seven Thousand Six Hundred &amp; Ninety Two  and Paise Twenty Five Only</v>
      </c>
      <c r="BE80" s="78">
        <v>159</v>
      </c>
      <c r="BF80" s="78">
        <v>2687</v>
      </c>
      <c r="BG80" s="94">
        <f t="shared" si="6"/>
        <v>3039.5344000000005</v>
      </c>
      <c r="BH80" s="94">
        <f t="shared" si="7"/>
        <v>179.8608</v>
      </c>
      <c r="IE80" s="22"/>
      <c r="IF80" s="22"/>
      <c r="IG80" s="22"/>
      <c r="IH80" s="22"/>
      <c r="II80" s="22"/>
    </row>
    <row r="81" spans="1:243" s="21" customFormat="1" ht="226.5" customHeight="1">
      <c r="A81" s="33">
        <v>69</v>
      </c>
      <c r="B81" s="76" t="s">
        <v>361</v>
      </c>
      <c r="C81" s="100" t="s">
        <v>189</v>
      </c>
      <c r="D81" s="101">
        <v>10</v>
      </c>
      <c r="E81" s="102" t="s">
        <v>275</v>
      </c>
      <c r="F81" s="103">
        <v>216.06</v>
      </c>
      <c r="G81" s="79"/>
      <c r="H81" s="79"/>
      <c r="I81" s="80" t="s">
        <v>40</v>
      </c>
      <c r="J81" s="81">
        <f aca="true" t="shared" si="8" ref="J81:J141">IF(I81="Less(-)",-1,1)</f>
        <v>1</v>
      </c>
      <c r="K81" s="82" t="s">
        <v>64</v>
      </c>
      <c r="L81" s="82" t="s">
        <v>7</v>
      </c>
      <c r="M81" s="83"/>
      <c r="N81" s="79"/>
      <c r="O81" s="79"/>
      <c r="P81" s="84"/>
      <c r="Q81" s="79"/>
      <c r="R81" s="79"/>
      <c r="S81" s="84"/>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6">
        <f aca="true" t="shared" si="9" ref="BA81:BA141">total_amount_ba($B$2,$D$2,D81,F81,J81,K81,M81)</f>
        <v>2160.6</v>
      </c>
      <c r="BB81" s="87">
        <f aca="true" t="shared" si="10" ref="BB81:BB141">BA81+SUM(N81:AZ81)</f>
        <v>2160.6</v>
      </c>
      <c r="BC81" s="88" t="str">
        <f aca="true" t="shared" si="11" ref="BC81:BC141">SpellNumber(L81,BB81)</f>
        <v>INR  Two Thousand One Hundred &amp; Sixty  and Paise Sixty Only</v>
      </c>
      <c r="BE81" s="78">
        <v>163</v>
      </c>
      <c r="BF81" s="78">
        <v>2701</v>
      </c>
      <c r="BG81" s="94">
        <f t="shared" si="6"/>
        <v>3055.3712000000005</v>
      </c>
      <c r="BH81" s="94">
        <f t="shared" si="7"/>
        <v>184.38560000000004</v>
      </c>
      <c r="IE81" s="22"/>
      <c r="IF81" s="22"/>
      <c r="IG81" s="22"/>
      <c r="IH81" s="22"/>
      <c r="II81" s="22"/>
    </row>
    <row r="82" spans="1:243" s="21" customFormat="1" ht="60.75" customHeight="1">
      <c r="A82" s="33">
        <v>70</v>
      </c>
      <c r="B82" s="76" t="s">
        <v>362</v>
      </c>
      <c r="C82" s="100" t="s">
        <v>113</v>
      </c>
      <c r="D82" s="101">
        <v>2334</v>
      </c>
      <c r="E82" s="102" t="s">
        <v>275</v>
      </c>
      <c r="F82" s="103">
        <v>38.46</v>
      </c>
      <c r="G82" s="79"/>
      <c r="H82" s="79"/>
      <c r="I82" s="80" t="s">
        <v>40</v>
      </c>
      <c r="J82" s="81">
        <f t="shared" si="8"/>
        <v>1</v>
      </c>
      <c r="K82" s="82" t="s">
        <v>64</v>
      </c>
      <c r="L82" s="82" t="s">
        <v>7</v>
      </c>
      <c r="M82" s="83"/>
      <c r="N82" s="79"/>
      <c r="O82" s="79"/>
      <c r="P82" s="84"/>
      <c r="Q82" s="79"/>
      <c r="R82" s="79"/>
      <c r="S82" s="84"/>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6">
        <f t="shared" si="9"/>
        <v>89765.64</v>
      </c>
      <c r="BB82" s="87">
        <f t="shared" si="10"/>
        <v>89765.64</v>
      </c>
      <c r="BC82" s="88" t="str">
        <f t="shared" si="11"/>
        <v>INR  Eighty Nine Thousand Seven Hundred &amp; Sixty Five  and Paise Sixty Four Only</v>
      </c>
      <c r="BE82" s="78">
        <v>167</v>
      </c>
      <c r="BF82" s="78">
        <v>2763</v>
      </c>
      <c r="BG82" s="94">
        <f t="shared" si="6"/>
        <v>3125.5056000000004</v>
      </c>
      <c r="BH82" s="94">
        <f t="shared" si="7"/>
        <v>188.9104</v>
      </c>
      <c r="IE82" s="22"/>
      <c r="IF82" s="22"/>
      <c r="IG82" s="22"/>
      <c r="IH82" s="22"/>
      <c r="II82" s="22"/>
    </row>
    <row r="83" spans="1:243" s="21" customFormat="1" ht="84" customHeight="1">
      <c r="A83" s="33">
        <v>71</v>
      </c>
      <c r="B83" s="76" t="s">
        <v>363</v>
      </c>
      <c r="C83" s="100" t="s">
        <v>114</v>
      </c>
      <c r="D83" s="101">
        <v>27840</v>
      </c>
      <c r="E83" s="102" t="s">
        <v>275</v>
      </c>
      <c r="F83" s="103">
        <v>20.52</v>
      </c>
      <c r="G83" s="79"/>
      <c r="H83" s="79"/>
      <c r="I83" s="80" t="s">
        <v>40</v>
      </c>
      <c r="J83" s="81">
        <f t="shared" si="8"/>
        <v>1</v>
      </c>
      <c r="K83" s="82" t="s">
        <v>64</v>
      </c>
      <c r="L83" s="82" t="s">
        <v>7</v>
      </c>
      <c r="M83" s="83"/>
      <c r="N83" s="79"/>
      <c r="O83" s="79"/>
      <c r="P83" s="84"/>
      <c r="Q83" s="79"/>
      <c r="R83" s="79"/>
      <c r="S83" s="84"/>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6">
        <f t="shared" si="9"/>
        <v>571276.7999999999</v>
      </c>
      <c r="BB83" s="87">
        <f t="shared" si="10"/>
        <v>571276.7999999999</v>
      </c>
      <c r="BC83" s="88" t="str">
        <f t="shared" si="11"/>
        <v>INR  Five Lakh Seventy One Thousand Two Hundred &amp; Seventy Six  and Paise Eighty Only</v>
      </c>
      <c r="BE83" s="78">
        <v>34</v>
      </c>
      <c r="BF83" s="78">
        <v>2777</v>
      </c>
      <c r="BG83" s="94">
        <f t="shared" si="6"/>
        <v>3141.3424000000005</v>
      </c>
      <c r="BH83" s="94">
        <f t="shared" si="7"/>
        <v>38.460800000000006</v>
      </c>
      <c r="IE83" s="22"/>
      <c r="IF83" s="22"/>
      <c r="IG83" s="22"/>
      <c r="IH83" s="22"/>
      <c r="II83" s="22"/>
    </row>
    <row r="84" spans="1:243" s="21" customFormat="1" ht="156" customHeight="1">
      <c r="A84" s="33">
        <v>72</v>
      </c>
      <c r="B84" s="76" t="s">
        <v>364</v>
      </c>
      <c r="C84" s="100" t="s">
        <v>115</v>
      </c>
      <c r="D84" s="101">
        <v>2784</v>
      </c>
      <c r="E84" s="102" t="s">
        <v>275</v>
      </c>
      <c r="F84" s="103">
        <v>51.02</v>
      </c>
      <c r="G84" s="79"/>
      <c r="H84" s="79"/>
      <c r="I84" s="80" t="s">
        <v>40</v>
      </c>
      <c r="J84" s="81">
        <f t="shared" si="8"/>
        <v>1</v>
      </c>
      <c r="K84" s="82" t="s">
        <v>64</v>
      </c>
      <c r="L84" s="82" t="s">
        <v>7</v>
      </c>
      <c r="M84" s="83"/>
      <c r="N84" s="79"/>
      <c r="O84" s="79"/>
      <c r="P84" s="84"/>
      <c r="Q84" s="79"/>
      <c r="R84" s="79"/>
      <c r="S84" s="84"/>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6">
        <f t="shared" si="9"/>
        <v>142039.68000000002</v>
      </c>
      <c r="BB84" s="87">
        <f t="shared" si="10"/>
        <v>142039.68000000002</v>
      </c>
      <c r="BC84" s="88" t="str">
        <f t="shared" si="11"/>
        <v>INR  One Lakh Forty Two Thousand  &amp;Thirty Nine  and Paise Sixty Eight Only</v>
      </c>
      <c r="BE84" s="78">
        <v>1024</v>
      </c>
      <c r="BF84" s="78">
        <v>2791</v>
      </c>
      <c r="BG84" s="94">
        <f t="shared" si="6"/>
        <v>3157.1792</v>
      </c>
      <c r="BH84" s="94">
        <f t="shared" si="7"/>
        <v>1158.3488000000002</v>
      </c>
      <c r="IE84" s="22"/>
      <c r="IF84" s="22"/>
      <c r="IG84" s="22"/>
      <c r="IH84" s="22"/>
      <c r="II84" s="22"/>
    </row>
    <row r="85" spans="1:243" s="21" customFormat="1" ht="156.75" customHeight="1">
      <c r="A85" s="33">
        <v>73</v>
      </c>
      <c r="B85" s="76" t="s">
        <v>365</v>
      </c>
      <c r="C85" s="100" t="s">
        <v>116</v>
      </c>
      <c r="D85" s="101">
        <v>1856</v>
      </c>
      <c r="E85" s="102" t="s">
        <v>275</v>
      </c>
      <c r="F85" s="103">
        <v>51.82</v>
      </c>
      <c r="G85" s="79"/>
      <c r="H85" s="79"/>
      <c r="I85" s="80" t="s">
        <v>40</v>
      </c>
      <c r="J85" s="81">
        <f t="shared" si="8"/>
        <v>1</v>
      </c>
      <c r="K85" s="82" t="s">
        <v>64</v>
      </c>
      <c r="L85" s="82" t="s">
        <v>7</v>
      </c>
      <c r="M85" s="83"/>
      <c r="N85" s="79"/>
      <c r="O85" s="79"/>
      <c r="P85" s="84"/>
      <c r="Q85" s="79"/>
      <c r="R85" s="79"/>
      <c r="S85" s="84"/>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6">
        <f t="shared" si="9"/>
        <v>96177.92</v>
      </c>
      <c r="BB85" s="87">
        <f t="shared" si="10"/>
        <v>96177.92</v>
      </c>
      <c r="BC85" s="88" t="str">
        <f t="shared" si="11"/>
        <v>INR  Ninety Six Thousand One Hundred &amp; Seventy Seven  and Paise Ninety Two Only</v>
      </c>
      <c r="BE85" s="78">
        <v>1036</v>
      </c>
      <c r="BF85" s="78">
        <v>2805</v>
      </c>
      <c r="BG85" s="94">
        <f t="shared" si="6"/>
        <v>3173.0160000000005</v>
      </c>
      <c r="BH85" s="94">
        <f t="shared" si="7"/>
        <v>1171.9232000000002</v>
      </c>
      <c r="IE85" s="22"/>
      <c r="IF85" s="22"/>
      <c r="IG85" s="22"/>
      <c r="IH85" s="22"/>
      <c r="II85" s="22"/>
    </row>
    <row r="86" spans="1:243" s="21" customFormat="1" ht="156.75" customHeight="1">
      <c r="A86" s="33">
        <v>74</v>
      </c>
      <c r="B86" s="76" t="s">
        <v>366</v>
      </c>
      <c r="C86" s="100" t="s">
        <v>190</v>
      </c>
      <c r="D86" s="101">
        <v>2784</v>
      </c>
      <c r="E86" s="102" t="s">
        <v>275</v>
      </c>
      <c r="F86" s="103">
        <v>75.79</v>
      </c>
      <c r="G86" s="79"/>
      <c r="H86" s="79"/>
      <c r="I86" s="80" t="s">
        <v>40</v>
      </c>
      <c r="J86" s="81">
        <f>IF(I86="Less(-)",-1,1)</f>
        <v>1</v>
      </c>
      <c r="K86" s="82" t="s">
        <v>64</v>
      </c>
      <c r="L86" s="82" t="s">
        <v>7</v>
      </c>
      <c r="M86" s="83"/>
      <c r="N86" s="79"/>
      <c r="O86" s="79"/>
      <c r="P86" s="84"/>
      <c r="Q86" s="79"/>
      <c r="R86" s="79"/>
      <c r="S86" s="84"/>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6">
        <f>total_amount_ba($B$2,$D$2,D86,F86,J86,K86,M86)</f>
        <v>210999.36000000002</v>
      </c>
      <c r="BB86" s="87">
        <f>BA86+SUM(N86:AZ86)</f>
        <v>210999.36000000002</v>
      </c>
      <c r="BC86" s="88" t="str">
        <f>SpellNumber(L86,BB86)</f>
        <v>INR  Two Lakh Ten Thousand Nine Hundred &amp; Ninety Nine  and Paise Thirty Six Only</v>
      </c>
      <c r="BE86" s="78">
        <v>1048</v>
      </c>
      <c r="BF86" s="78">
        <v>497</v>
      </c>
      <c r="BG86" s="94">
        <f t="shared" si="6"/>
        <v>562.2064000000001</v>
      </c>
      <c r="BH86" s="94">
        <f t="shared" si="7"/>
        <v>1185.4976000000001</v>
      </c>
      <c r="IE86" s="22"/>
      <c r="IF86" s="22"/>
      <c r="IG86" s="22"/>
      <c r="IH86" s="22"/>
      <c r="II86" s="22"/>
    </row>
    <row r="87" spans="1:243" s="21" customFormat="1" ht="161.25" customHeight="1">
      <c r="A87" s="33">
        <v>75</v>
      </c>
      <c r="B87" s="76" t="s">
        <v>367</v>
      </c>
      <c r="C87" s="100" t="s">
        <v>191</v>
      </c>
      <c r="D87" s="101">
        <v>1856</v>
      </c>
      <c r="E87" s="102" t="s">
        <v>275</v>
      </c>
      <c r="F87" s="103">
        <v>76.59</v>
      </c>
      <c r="G87" s="79"/>
      <c r="H87" s="79"/>
      <c r="I87" s="80" t="s">
        <v>40</v>
      </c>
      <c r="J87" s="81">
        <f t="shared" si="8"/>
        <v>1</v>
      </c>
      <c r="K87" s="82" t="s">
        <v>64</v>
      </c>
      <c r="L87" s="82" t="s">
        <v>7</v>
      </c>
      <c r="M87" s="83"/>
      <c r="N87" s="79"/>
      <c r="O87" s="79"/>
      <c r="P87" s="84"/>
      <c r="Q87" s="79"/>
      <c r="R87" s="79"/>
      <c r="S87" s="84"/>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6">
        <f t="shared" si="9"/>
        <v>142151.04</v>
      </c>
      <c r="BB87" s="87">
        <f t="shared" si="10"/>
        <v>142151.04</v>
      </c>
      <c r="BC87" s="88" t="str">
        <f t="shared" si="11"/>
        <v>INR  One Lakh Forty Two Thousand One Hundred &amp; Fifty One  and Paise Four Only</v>
      </c>
      <c r="BE87" s="78">
        <v>1060</v>
      </c>
      <c r="BF87" s="78">
        <v>497</v>
      </c>
      <c r="BG87" s="94">
        <f t="shared" si="6"/>
        <v>562.2064000000001</v>
      </c>
      <c r="BH87" s="94">
        <f t="shared" si="7"/>
        <v>1199.0720000000001</v>
      </c>
      <c r="IE87" s="22"/>
      <c r="IF87" s="22"/>
      <c r="IG87" s="22"/>
      <c r="IH87" s="22"/>
      <c r="II87" s="22"/>
    </row>
    <row r="88" spans="1:243" s="21" customFormat="1" ht="81" customHeight="1">
      <c r="A88" s="33">
        <v>76</v>
      </c>
      <c r="B88" s="76" t="s">
        <v>368</v>
      </c>
      <c r="C88" s="100" t="s">
        <v>192</v>
      </c>
      <c r="D88" s="101">
        <v>1460</v>
      </c>
      <c r="E88" s="102" t="s">
        <v>275</v>
      </c>
      <c r="F88" s="103">
        <v>42.99</v>
      </c>
      <c r="G88" s="79"/>
      <c r="H88" s="79"/>
      <c r="I88" s="80" t="s">
        <v>40</v>
      </c>
      <c r="J88" s="81">
        <f t="shared" si="8"/>
        <v>1</v>
      </c>
      <c r="K88" s="82" t="s">
        <v>64</v>
      </c>
      <c r="L88" s="82" t="s">
        <v>7</v>
      </c>
      <c r="M88" s="83"/>
      <c r="N88" s="79"/>
      <c r="O88" s="79"/>
      <c r="P88" s="84"/>
      <c r="Q88" s="79"/>
      <c r="R88" s="79"/>
      <c r="S88" s="84"/>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6">
        <f t="shared" si="9"/>
        <v>62765.4</v>
      </c>
      <c r="BB88" s="87">
        <f t="shared" si="10"/>
        <v>62765.4</v>
      </c>
      <c r="BC88" s="88" t="str">
        <f t="shared" si="11"/>
        <v>INR  Sixty Two Thousand Seven Hundred &amp; Sixty Five  and Paise Forty Only</v>
      </c>
      <c r="BE88" s="78">
        <v>1072</v>
      </c>
      <c r="BF88" s="78">
        <v>497</v>
      </c>
      <c r="BG88" s="94">
        <f t="shared" si="6"/>
        <v>562.2064000000001</v>
      </c>
      <c r="BH88" s="94">
        <f t="shared" si="7"/>
        <v>1212.6464</v>
      </c>
      <c r="IE88" s="22"/>
      <c r="IF88" s="22"/>
      <c r="IG88" s="22"/>
      <c r="IH88" s="22"/>
      <c r="II88" s="22"/>
    </row>
    <row r="89" spans="1:243" s="21" customFormat="1" ht="129" customHeight="1">
      <c r="A89" s="33">
        <v>77</v>
      </c>
      <c r="B89" s="76" t="s">
        <v>369</v>
      </c>
      <c r="C89" s="100" t="s">
        <v>193</v>
      </c>
      <c r="D89" s="101">
        <v>1460</v>
      </c>
      <c r="E89" s="102" t="s">
        <v>275</v>
      </c>
      <c r="F89" s="103">
        <v>91.63</v>
      </c>
      <c r="G89" s="79"/>
      <c r="H89" s="79"/>
      <c r="I89" s="80" t="s">
        <v>40</v>
      </c>
      <c r="J89" s="81">
        <f t="shared" si="8"/>
        <v>1</v>
      </c>
      <c r="K89" s="82" t="s">
        <v>64</v>
      </c>
      <c r="L89" s="82" t="s">
        <v>7</v>
      </c>
      <c r="M89" s="83"/>
      <c r="N89" s="79"/>
      <c r="O89" s="79"/>
      <c r="P89" s="84"/>
      <c r="Q89" s="79"/>
      <c r="R89" s="79"/>
      <c r="S89" s="84"/>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6">
        <f t="shared" si="9"/>
        <v>133779.8</v>
      </c>
      <c r="BB89" s="87">
        <f t="shared" si="10"/>
        <v>133779.8</v>
      </c>
      <c r="BC89" s="88" t="str">
        <f t="shared" si="11"/>
        <v>INR  One Lakh Thirty Three Thousand Seven Hundred &amp; Seventy Nine  and Paise Eighty Only</v>
      </c>
      <c r="BE89" s="78">
        <v>1160</v>
      </c>
      <c r="BF89" s="78">
        <v>497</v>
      </c>
      <c r="BG89" s="94">
        <f t="shared" si="6"/>
        <v>562.2064000000001</v>
      </c>
      <c r="BH89" s="94">
        <f t="shared" si="7"/>
        <v>1312.192</v>
      </c>
      <c r="IE89" s="22"/>
      <c r="IF89" s="22"/>
      <c r="IG89" s="22"/>
      <c r="IH89" s="22"/>
      <c r="II89" s="22"/>
    </row>
    <row r="90" spans="1:243" s="21" customFormat="1" ht="80.25" customHeight="1">
      <c r="A90" s="33">
        <v>78</v>
      </c>
      <c r="B90" s="76" t="s">
        <v>370</v>
      </c>
      <c r="C90" s="100" t="s">
        <v>117</v>
      </c>
      <c r="D90" s="101">
        <v>910</v>
      </c>
      <c r="E90" s="102" t="s">
        <v>275</v>
      </c>
      <c r="F90" s="103">
        <v>32.8</v>
      </c>
      <c r="G90" s="79"/>
      <c r="H90" s="79"/>
      <c r="I90" s="80" t="s">
        <v>40</v>
      </c>
      <c r="J90" s="81">
        <f t="shared" si="8"/>
        <v>1</v>
      </c>
      <c r="K90" s="82" t="s">
        <v>64</v>
      </c>
      <c r="L90" s="82" t="s">
        <v>7</v>
      </c>
      <c r="M90" s="83"/>
      <c r="N90" s="79"/>
      <c r="O90" s="79"/>
      <c r="P90" s="84"/>
      <c r="Q90" s="79"/>
      <c r="R90" s="79"/>
      <c r="S90" s="84"/>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6">
        <f t="shared" si="9"/>
        <v>29847.999999999996</v>
      </c>
      <c r="BB90" s="87">
        <f t="shared" si="10"/>
        <v>29847.999999999996</v>
      </c>
      <c r="BC90" s="88" t="str">
        <f t="shared" si="11"/>
        <v>INR  Twenty Nine Thousand Eight Hundred &amp; Forty Seven  and Paise One Hundred Only</v>
      </c>
      <c r="BE90" s="78">
        <v>1172</v>
      </c>
      <c r="BF90" s="78">
        <v>103</v>
      </c>
      <c r="BG90" s="94">
        <f t="shared" si="6"/>
        <v>116.51360000000001</v>
      </c>
      <c r="BH90" s="94">
        <f t="shared" si="7"/>
        <v>1325.7664000000002</v>
      </c>
      <c r="IE90" s="22"/>
      <c r="IF90" s="22"/>
      <c r="IG90" s="22"/>
      <c r="IH90" s="22"/>
      <c r="II90" s="22"/>
    </row>
    <row r="91" spans="1:243" s="21" customFormat="1" ht="116.25" customHeight="1">
      <c r="A91" s="33">
        <v>79</v>
      </c>
      <c r="B91" s="76" t="s">
        <v>371</v>
      </c>
      <c r="C91" s="100" t="s">
        <v>118</v>
      </c>
      <c r="D91" s="101">
        <v>910</v>
      </c>
      <c r="E91" s="102" t="s">
        <v>275</v>
      </c>
      <c r="F91" s="103">
        <v>89.36</v>
      </c>
      <c r="G91" s="79"/>
      <c r="H91" s="79"/>
      <c r="I91" s="80" t="s">
        <v>40</v>
      </c>
      <c r="J91" s="81">
        <f t="shared" si="8"/>
        <v>1</v>
      </c>
      <c r="K91" s="82" t="s">
        <v>64</v>
      </c>
      <c r="L91" s="82" t="s">
        <v>7</v>
      </c>
      <c r="M91" s="83"/>
      <c r="N91" s="79"/>
      <c r="O91" s="79"/>
      <c r="P91" s="84"/>
      <c r="Q91" s="79"/>
      <c r="R91" s="79"/>
      <c r="S91" s="84"/>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6">
        <f t="shared" si="9"/>
        <v>81317.6</v>
      </c>
      <c r="BB91" s="87">
        <f t="shared" si="10"/>
        <v>81317.6</v>
      </c>
      <c r="BC91" s="88" t="str">
        <f t="shared" si="11"/>
        <v>INR  Eighty One Thousand Three Hundred &amp; Seventeen  and Paise Sixty Only</v>
      </c>
      <c r="BE91" s="78">
        <v>1184</v>
      </c>
      <c r="BF91" s="89">
        <v>29</v>
      </c>
      <c r="BG91" s="94">
        <f t="shared" si="6"/>
        <v>32.80480000000001</v>
      </c>
      <c r="BH91" s="94">
        <f t="shared" si="7"/>
        <v>1339.3408000000002</v>
      </c>
      <c r="IE91" s="22"/>
      <c r="IF91" s="22"/>
      <c r="IG91" s="22"/>
      <c r="IH91" s="22"/>
      <c r="II91" s="22"/>
    </row>
    <row r="92" spans="1:243" s="21" customFormat="1" ht="242.25" customHeight="1">
      <c r="A92" s="33">
        <v>80</v>
      </c>
      <c r="B92" s="76" t="s">
        <v>372</v>
      </c>
      <c r="C92" s="100" t="s">
        <v>119</v>
      </c>
      <c r="D92" s="101">
        <v>775</v>
      </c>
      <c r="E92" s="102" t="s">
        <v>275</v>
      </c>
      <c r="F92" s="103">
        <v>364.25</v>
      </c>
      <c r="G92" s="79"/>
      <c r="H92" s="79"/>
      <c r="I92" s="80" t="s">
        <v>40</v>
      </c>
      <c r="J92" s="81">
        <f>IF(I92="Less(-)",-1,1)</f>
        <v>1</v>
      </c>
      <c r="K92" s="82" t="s">
        <v>64</v>
      </c>
      <c r="L92" s="82" t="s">
        <v>7</v>
      </c>
      <c r="M92" s="83"/>
      <c r="N92" s="79"/>
      <c r="O92" s="79"/>
      <c r="P92" s="84"/>
      <c r="Q92" s="79"/>
      <c r="R92" s="79"/>
      <c r="S92" s="84"/>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6">
        <f>total_amount_ba($B$2,$D$2,D92,F92,J92,K92,M92)</f>
        <v>282293.75</v>
      </c>
      <c r="BB92" s="87">
        <f>BA92+SUM(N92:AZ92)</f>
        <v>282293.75</v>
      </c>
      <c r="BC92" s="88" t="str">
        <f>SpellNumber(L92,BB92)</f>
        <v>INR  Two Lakh Eighty Two Thousand Two Hundred &amp; Ninety Three  and Paise Seventy Five Only</v>
      </c>
      <c r="BD92" s="71"/>
      <c r="BE92" s="78">
        <v>1196</v>
      </c>
      <c r="BF92" s="89">
        <v>43</v>
      </c>
      <c r="BG92" s="94">
        <f t="shared" si="6"/>
        <v>48.641600000000004</v>
      </c>
      <c r="BH92" s="94">
        <f t="shared" si="7"/>
        <v>1352.9152000000001</v>
      </c>
      <c r="BI92" s="72"/>
      <c r="BJ92" s="73"/>
      <c r="BK92" s="74"/>
      <c r="BL92" s="74"/>
      <c r="BM92" s="75"/>
      <c r="BN92" s="74"/>
      <c r="BO92" s="74"/>
      <c r="BP92" s="75"/>
      <c r="BQ92" s="75"/>
      <c r="BR92" s="75"/>
      <c r="BS92" s="75"/>
      <c r="BT92" s="75"/>
      <c r="BU92" s="75"/>
      <c r="BV92" s="75"/>
      <c r="BW92" s="75"/>
      <c r="BX92" s="75"/>
      <c r="BY92" s="75"/>
      <c r="BZ92" s="75"/>
      <c r="CA92" s="75"/>
      <c r="CB92" s="75"/>
      <c r="CC92" s="75"/>
      <c r="CD92" s="75"/>
      <c r="CE92" s="75"/>
      <c r="CF92" s="75"/>
      <c r="CG92" s="75"/>
      <c r="CH92" s="75"/>
      <c r="CI92" s="70"/>
      <c r="CJ92" s="38"/>
      <c r="CK92" s="38"/>
      <c r="CL92" s="38"/>
      <c r="CM92" s="38"/>
      <c r="CN92" s="38"/>
      <c r="CO92" s="38"/>
      <c r="CP92" s="38"/>
      <c r="CQ92" s="38"/>
      <c r="CR92" s="38"/>
      <c r="CS92" s="38"/>
      <c r="CT92" s="38"/>
      <c r="CU92" s="38"/>
      <c r="CV92" s="38"/>
      <c r="CW92" s="38"/>
      <c r="CX92" s="39"/>
      <c r="CY92" s="40"/>
      <c r="CZ92" s="41"/>
      <c r="IE92" s="22"/>
      <c r="IF92" s="22"/>
      <c r="IG92" s="22"/>
      <c r="IH92" s="22"/>
      <c r="II92" s="22"/>
    </row>
    <row r="93" spans="1:243" s="21" customFormat="1" ht="237.75" customHeight="1">
      <c r="A93" s="33">
        <v>81</v>
      </c>
      <c r="B93" s="76" t="s">
        <v>373</v>
      </c>
      <c r="C93" s="100" t="s">
        <v>120</v>
      </c>
      <c r="D93" s="101">
        <v>768</v>
      </c>
      <c r="E93" s="102" t="s">
        <v>275</v>
      </c>
      <c r="F93" s="103">
        <v>369.71</v>
      </c>
      <c r="G93" s="79"/>
      <c r="H93" s="79"/>
      <c r="I93" s="80" t="s">
        <v>40</v>
      </c>
      <c r="J93" s="81">
        <f t="shared" si="8"/>
        <v>1</v>
      </c>
      <c r="K93" s="82" t="s">
        <v>64</v>
      </c>
      <c r="L93" s="82" t="s">
        <v>7</v>
      </c>
      <c r="M93" s="83"/>
      <c r="N93" s="79"/>
      <c r="O93" s="79"/>
      <c r="P93" s="84"/>
      <c r="Q93" s="79"/>
      <c r="R93" s="79"/>
      <c r="S93" s="84"/>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6">
        <f t="shared" si="9"/>
        <v>283937.27999999997</v>
      </c>
      <c r="BB93" s="87">
        <f t="shared" si="10"/>
        <v>283937.27999999997</v>
      </c>
      <c r="BC93" s="88" t="str">
        <f t="shared" si="11"/>
        <v>INR  Two Lakh Eighty Three Thousand Nine Hundred &amp; Thirty Seven  and Paise Twenty Eight Only</v>
      </c>
      <c r="BE93" s="78">
        <v>1208</v>
      </c>
      <c r="BF93" s="89">
        <v>166</v>
      </c>
      <c r="BG93" s="94">
        <f t="shared" si="6"/>
        <v>187.77920000000003</v>
      </c>
      <c r="BH93" s="94">
        <f t="shared" si="7"/>
        <v>1366.4896</v>
      </c>
      <c r="IE93" s="22"/>
      <c r="IF93" s="22"/>
      <c r="IG93" s="22"/>
      <c r="IH93" s="22"/>
      <c r="II93" s="22"/>
    </row>
    <row r="94" spans="1:243" s="21" customFormat="1" ht="153.75" customHeight="1">
      <c r="A94" s="33">
        <v>82</v>
      </c>
      <c r="B94" s="76" t="s">
        <v>374</v>
      </c>
      <c r="C94" s="100" t="s">
        <v>121</v>
      </c>
      <c r="D94" s="101">
        <v>65</v>
      </c>
      <c r="E94" s="102" t="s">
        <v>275</v>
      </c>
      <c r="F94" s="103">
        <v>1147.04</v>
      </c>
      <c r="G94" s="79"/>
      <c r="H94" s="79"/>
      <c r="I94" s="80" t="s">
        <v>40</v>
      </c>
      <c r="J94" s="81">
        <f t="shared" si="8"/>
        <v>1</v>
      </c>
      <c r="K94" s="82" t="s">
        <v>64</v>
      </c>
      <c r="L94" s="82" t="s">
        <v>7</v>
      </c>
      <c r="M94" s="83"/>
      <c r="N94" s="79"/>
      <c r="O94" s="79"/>
      <c r="P94" s="84"/>
      <c r="Q94" s="79"/>
      <c r="R94" s="79"/>
      <c r="S94" s="84"/>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6">
        <f t="shared" si="9"/>
        <v>74557.59999999999</v>
      </c>
      <c r="BB94" s="87">
        <f t="shared" si="10"/>
        <v>74557.59999999999</v>
      </c>
      <c r="BC94" s="88" t="str">
        <f t="shared" si="11"/>
        <v>INR  Seventy Four Thousand Five Hundred &amp; Fifty Seven  and Paise Sixty Only</v>
      </c>
      <c r="BE94" s="78">
        <v>224</v>
      </c>
      <c r="BF94" s="89">
        <v>117</v>
      </c>
      <c r="BG94" s="94">
        <f t="shared" si="6"/>
        <v>132.35040000000004</v>
      </c>
      <c r="BH94" s="94">
        <f t="shared" si="7"/>
        <v>253.38880000000003</v>
      </c>
      <c r="IE94" s="22"/>
      <c r="IF94" s="22"/>
      <c r="IG94" s="22"/>
      <c r="IH94" s="22"/>
      <c r="II94" s="22"/>
    </row>
    <row r="95" spans="1:243" s="21" customFormat="1" ht="157.5" customHeight="1">
      <c r="A95" s="33">
        <v>83</v>
      </c>
      <c r="B95" s="76" t="s">
        <v>375</v>
      </c>
      <c r="C95" s="100" t="s">
        <v>194</v>
      </c>
      <c r="D95" s="101">
        <v>52</v>
      </c>
      <c r="E95" s="102" t="s">
        <v>275</v>
      </c>
      <c r="F95" s="103">
        <v>1160.61</v>
      </c>
      <c r="G95" s="79"/>
      <c r="H95" s="79"/>
      <c r="I95" s="80" t="s">
        <v>40</v>
      </c>
      <c r="J95" s="81">
        <f t="shared" si="8"/>
        <v>1</v>
      </c>
      <c r="K95" s="82" t="s">
        <v>64</v>
      </c>
      <c r="L95" s="82" t="s">
        <v>7</v>
      </c>
      <c r="M95" s="83"/>
      <c r="N95" s="79"/>
      <c r="O95" s="79"/>
      <c r="P95" s="84"/>
      <c r="Q95" s="79"/>
      <c r="R95" s="79"/>
      <c r="S95" s="84"/>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6">
        <f t="shared" si="9"/>
        <v>60351.719999999994</v>
      </c>
      <c r="BB95" s="87">
        <f t="shared" si="10"/>
        <v>60351.719999999994</v>
      </c>
      <c r="BC95" s="88" t="str">
        <f t="shared" si="11"/>
        <v>INR  Sixty Thousand Three Hundred &amp; Fifty One  and Paise Seventy Two Only</v>
      </c>
      <c r="BE95" s="78">
        <v>713</v>
      </c>
      <c r="BF95" s="89">
        <v>54</v>
      </c>
      <c r="BG95" s="94">
        <f t="shared" si="6"/>
        <v>61.0848</v>
      </c>
      <c r="BH95" s="94">
        <f t="shared" si="7"/>
        <v>806.5456</v>
      </c>
      <c r="IE95" s="22"/>
      <c r="IF95" s="22"/>
      <c r="IG95" s="22"/>
      <c r="IH95" s="22"/>
      <c r="II95" s="22"/>
    </row>
    <row r="96" spans="1:243" s="21" customFormat="1" ht="63.75" customHeight="1">
      <c r="A96" s="33">
        <v>84</v>
      </c>
      <c r="B96" s="76" t="s">
        <v>376</v>
      </c>
      <c r="C96" s="100" t="s">
        <v>122</v>
      </c>
      <c r="D96" s="101">
        <v>145</v>
      </c>
      <c r="E96" s="102" t="s">
        <v>377</v>
      </c>
      <c r="F96" s="103">
        <v>253.39</v>
      </c>
      <c r="G96" s="79"/>
      <c r="H96" s="79"/>
      <c r="I96" s="80" t="s">
        <v>40</v>
      </c>
      <c r="J96" s="81">
        <f t="shared" si="8"/>
        <v>1</v>
      </c>
      <c r="K96" s="82" t="s">
        <v>64</v>
      </c>
      <c r="L96" s="82" t="s">
        <v>7</v>
      </c>
      <c r="M96" s="83"/>
      <c r="N96" s="79"/>
      <c r="O96" s="79"/>
      <c r="P96" s="84"/>
      <c r="Q96" s="79"/>
      <c r="R96" s="79"/>
      <c r="S96" s="84"/>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6">
        <f t="shared" si="9"/>
        <v>36741.549999999996</v>
      </c>
      <c r="BB96" s="87">
        <f t="shared" si="10"/>
        <v>36741.549999999996</v>
      </c>
      <c r="BC96" s="88" t="str">
        <f t="shared" si="11"/>
        <v>INR  Thirty Six Thousand Seven Hundred &amp; Forty One  and Paise Fifty Five Only</v>
      </c>
      <c r="BE96" s="78">
        <v>725</v>
      </c>
      <c r="BF96" s="89">
        <v>78</v>
      </c>
      <c r="BG96" s="94">
        <f t="shared" si="6"/>
        <v>88.23360000000001</v>
      </c>
      <c r="BH96" s="94">
        <f t="shared" si="7"/>
        <v>820.1200000000001</v>
      </c>
      <c r="IE96" s="22"/>
      <c r="IF96" s="22"/>
      <c r="IG96" s="22"/>
      <c r="IH96" s="22"/>
      <c r="II96" s="22"/>
    </row>
    <row r="97" spans="1:243" s="21" customFormat="1" ht="48" customHeight="1">
      <c r="A97" s="33">
        <v>85</v>
      </c>
      <c r="B97" s="76" t="s">
        <v>378</v>
      </c>
      <c r="C97" s="100" t="s">
        <v>123</v>
      </c>
      <c r="D97" s="101">
        <v>22</v>
      </c>
      <c r="E97" s="102" t="s">
        <v>278</v>
      </c>
      <c r="F97" s="103">
        <v>236.42</v>
      </c>
      <c r="G97" s="79"/>
      <c r="H97" s="79"/>
      <c r="I97" s="80" t="s">
        <v>40</v>
      </c>
      <c r="J97" s="81">
        <f t="shared" si="8"/>
        <v>1</v>
      </c>
      <c r="K97" s="82" t="s">
        <v>64</v>
      </c>
      <c r="L97" s="82" t="s">
        <v>7</v>
      </c>
      <c r="M97" s="83"/>
      <c r="N97" s="79"/>
      <c r="O97" s="79"/>
      <c r="P97" s="84"/>
      <c r="Q97" s="79"/>
      <c r="R97" s="79"/>
      <c r="S97" s="84"/>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6">
        <f t="shared" si="9"/>
        <v>5201.24</v>
      </c>
      <c r="BB97" s="87">
        <f t="shared" si="10"/>
        <v>5201.24</v>
      </c>
      <c r="BC97" s="88" t="str">
        <f t="shared" si="11"/>
        <v>INR  Five Thousand Two Hundred &amp; One  and Paise Twenty Four Only</v>
      </c>
      <c r="BE97" s="78">
        <v>737</v>
      </c>
      <c r="BF97" s="78">
        <v>126</v>
      </c>
      <c r="BG97" s="94">
        <f t="shared" si="6"/>
        <v>142.5312</v>
      </c>
      <c r="BH97" s="94">
        <f t="shared" si="7"/>
        <v>833.6944000000001</v>
      </c>
      <c r="IE97" s="22"/>
      <c r="IF97" s="22"/>
      <c r="IG97" s="22"/>
      <c r="IH97" s="22"/>
      <c r="II97" s="22"/>
    </row>
    <row r="98" spans="1:243" s="21" customFormat="1" ht="217.5" customHeight="1">
      <c r="A98" s="33">
        <v>86</v>
      </c>
      <c r="B98" s="76" t="s">
        <v>379</v>
      </c>
      <c r="C98" s="100" t="s">
        <v>124</v>
      </c>
      <c r="D98" s="101">
        <v>12</v>
      </c>
      <c r="E98" s="102" t="s">
        <v>278</v>
      </c>
      <c r="F98" s="103">
        <v>1303.14</v>
      </c>
      <c r="G98" s="79"/>
      <c r="H98" s="79"/>
      <c r="I98" s="80" t="s">
        <v>40</v>
      </c>
      <c r="J98" s="81">
        <f t="shared" si="8"/>
        <v>1</v>
      </c>
      <c r="K98" s="82" t="s">
        <v>64</v>
      </c>
      <c r="L98" s="82" t="s">
        <v>7</v>
      </c>
      <c r="M98" s="83"/>
      <c r="N98" s="79"/>
      <c r="O98" s="79"/>
      <c r="P98" s="84"/>
      <c r="Q98" s="79"/>
      <c r="R98" s="79"/>
      <c r="S98" s="84"/>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6">
        <f t="shared" si="9"/>
        <v>15637.68</v>
      </c>
      <c r="BB98" s="87">
        <f t="shared" si="10"/>
        <v>15637.68</v>
      </c>
      <c r="BC98" s="88" t="str">
        <f t="shared" si="11"/>
        <v>INR  Fifteen Thousand Six Hundred &amp; Thirty Seven  and Paise Sixty Eight Only</v>
      </c>
      <c r="BE98" s="78">
        <v>749</v>
      </c>
      <c r="BF98" s="78">
        <v>130</v>
      </c>
      <c r="BG98" s="94">
        <f t="shared" si="6"/>
        <v>147.056</v>
      </c>
      <c r="BH98" s="94">
        <f t="shared" si="7"/>
        <v>847.2688000000002</v>
      </c>
      <c r="IE98" s="22"/>
      <c r="IF98" s="22"/>
      <c r="IG98" s="22"/>
      <c r="IH98" s="22"/>
      <c r="II98" s="22"/>
    </row>
    <row r="99" spans="1:243" s="21" customFormat="1" ht="210.75" customHeight="1">
      <c r="A99" s="33">
        <v>87</v>
      </c>
      <c r="B99" s="76" t="s">
        <v>380</v>
      </c>
      <c r="C99" s="100" t="s">
        <v>125</v>
      </c>
      <c r="D99" s="101">
        <v>14</v>
      </c>
      <c r="E99" s="102" t="s">
        <v>278</v>
      </c>
      <c r="F99" s="103">
        <v>1316.72</v>
      </c>
      <c r="G99" s="79"/>
      <c r="H99" s="79"/>
      <c r="I99" s="80" t="s">
        <v>40</v>
      </c>
      <c r="J99" s="81">
        <f>IF(I99="Less(-)",-1,1)</f>
        <v>1</v>
      </c>
      <c r="K99" s="82" t="s">
        <v>64</v>
      </c>
      <c r="L99" s="82" t="s">
        <v>7</v>
      </c>
      <c r="M99" s="83"/>
      <c r="N99" s="79"/>
      <c r="O99" s="79"/>
      <c r="P99" s="84"/>
      <c r="Q99" s="79"/>
      <c r="R99" s="79"/>
      <c r="S99" s="84"/>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6">
        <f>total_amount_ba($B$2,$D$2,D99,F99,J99,K99,M99)</f>
        <v>18434.08</v>
      </c>
      <c r="BB99" s="87">
        <f>BA99+SUM(N99:AZ99)</f>
        <v>18434.08</v>
      </c>
      <c r="BC99" s="88" t="str">
        <f>SpellNumber(L99,BB99)</f>
        <v>INR  Eighteen Thousand Four Hundred &amp; Thirty Four  and Paise Eight Only</v>
      </c>
      <c r="BE99" s="78">
        <v>920</v>
      </c>
      <c r="BF99" s="78">
        <v>134</v>
      </c>
      <c r="BG99" s="94">
        <f t="shared" si="6"/>
        <v>151.5808</v>
      </c>
      <c r="BH99" s="94">
        <f t="shared" si="7"/>
        <v>1040.7040000000002</v>
      </c>
      <c r="IE99" s="22"/>
      <c r="IF99" s="22"/>
      <c r="IG99" s="22"/>
      <c r="IH99" s="22"/>
      <c r="II99" s="22"/>
    </row>
    <row r="100" spans="1:243" s="21" customFormat="1" ht="242.25" customHeight="1">
      <c r="A100" s="33">
        <v>88</v>
      </c>
      <c r="B100" s="76" t="s">
        <v>381</v>
      </c>
      <c r="C100" s="100" t="s">
        <v>126</v>
      </c>
      <c r="D100" s="101">
        <v>172</v>
      </c>
      <c r="E100" s="102" t="s">
        <v>275</v>
      </c>
      <c r="F100" s="103">
        <v>838.22</v>
      </c>
      <c r="G100" s="79"/>
      <c r="H100" s="79"/>
      <c r="I100" s="80" t="s">
        <v>40</v>
      </c>
      <c r="J100" s="81">
        <f>IF(I100="Less(-)",-1,1)</f>
        <v>1</v>
      </c>
      <c r="K100" s="82" t="s">
        <v>64</v>
      </c>
      <c r="L100" s="82" t="s">
        <v>7</v>
      </c>
      <c r="M100" s="83"/>
      <c r="N100" s="79"/>
      <c r="O100" s="79"/>
      <c r="P100" s="84"/>
      <c r="Q100" s="79"/>
      <c r="R100" s="79"/>
      <c r="S100" s="84"/>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6">
        <f>total_amount_ba($B$2,$D$2,D100,F100,J100,K100,M100)</f>
        <v>144173.84</v>
      </c>
      <c r="BB100" s="87">
        <f>BA100+SUM(N100:AZ100)</f>
        <v>144173.84</v>
      </c>
      <c r="BC100" s="88" t="str">
        <f>SpellNumber(L100,BB100)</f>
        <v>INR  One Lakh Forty Four Thousand One Hundred &amp; Seventy Three  and Paise Eighty Four Only</v>
      </c>
      <c r="BE100" s="78">
        <v>925</v>
      </c>
      <c r="BF100" s="78">
        <v>138</v>
      </c>
      <c r="BG100" s="94">
        <f t="shared" si="6"/>
        <v>156.1056</v>
      </c>
      <c r="BH100" s="94">
        <f t="shared" si="7"/>
        <v>1046.36</v>
      </c>
      <c r="IE100" s="22"/>
      <c r="IF100" s="22"/>
      <c r="IG100" s="22"/>
      <c r="IH100" s="22"/>
      <c r="II100" s="22"/>
    </row>
    <row r="101" spans="1:243" s="21" customFormat="1" ht="251.25" customHeight="1">
      <c r="A101" s="33">
        <v>89</v>
      </c>
      <c r="B101" s="76" t="s">
        <v>382</v>
      </c>
      <c r="C101" s="100" t="s">
        <v>127</v>
      </c>
      <c r="D101" s="101">
        <v>137</v>
      </c>
      <c r="E101" s="102" t="s">
        <v>275</v>
      </c>
      <c r="F101" s="103">
        <v>843.88</v>
      </c>
      <c r="G101" s="79"/>
      <c r="H101" s="79"/>
      <c r="I101" s="80" t="s">
        <v>40</v>
      </c>
      <c r="J101" s="81">
        <f t="shared" si="8"/>
        <v>1</v>
      </c>
      <c r="K101" s="82" t="s">
        <v>64</v>
      </c>
      <c r="L101" s="82" t="s">
        <v>7</v>
      </c>
      <c r="M101" s="83"/>
      <c r="N101" s="79"/>
      <c r="O101" s="79"/>
      <c r="P101" s="84"/>
      <c r="Q101" s="79"/>
      <c r="R101" s="79"/>
      <c r="S101" s="84"/>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6">
        <f t="shared" si="9"/>
        <v>115611.56</v>
      </c>
      <c r="BB101" s="87">
        <f t="shared" si="10"/>
        <v>115611.56</v>
      </c>
      <c r="BC101" s="88" t="str">
        <f t="shared" si="11"/>
        <v>INR  One Lakh Fifteen Thousand Six Hundred &amp; Eleven  and Paise Fifty Six Only</v>
      </c>
      <c r="BE101" s="78">
        <v>930</v>
      </c>
      <c r="BF101" s="78">
        <v>142</v>
      </c>
      <c r="BG101" s="94">
        <f t="shared" si="6"/>
        <v>160.6304</v>
      </c>
      <c r="BH101" s="94">
        <f t="shared" si="7"/>
        <v>1052.016</v>
      </c>
      <c r="IE101" s="22"/>
      <c r="IF101" s="22"/>
      <c r="IG101" s="22"/>
      <c r="IH101" s="22"/>
      <c r="II101" s="22"/>
    </row>
    <row r="102" spans="1:243" s="21" customFormat="1" ht="256.5" customHeight="1">
      <c r="A102" s="33">
        <v>90</v>
      </c>
      <c r="B102" s="76" t="s">
        <v>383</v>
      </c>
      <c r="C102" s="100" t="s">
        <v>128</v>
      </c>
      <c r="D102" s="101">
        <v>152</v>
      </c>
      <c r="E102" s="102" t="s">
        <v>275</v>
      </c>
      <c r="F102" s="103">
        <v>843.88</v>
      </c>
      <c r="G102" s="79"/>
      <c r="H102" s="79"/>
      <c r="I102" s="80" t="s">
        <v>40</v>
      </c>
      <c r="J102" s="81">
        <f t="shared" si="8"/>
        <v>1</v>
      </c>
      <c r="K102" s="82" t="s">
        <v>64</v>
      </c>
      <c r="L102" s="82" t="s">
        <v>7</v>
      </c>
      <c r="M102" s="83"/>
      <c r="N102" s="79"/>
      <c r="O102" s="79"/>
      <c r="P102" s="84"/>
      <c r="Q102" s="79"/>
      <c r="R102" s="79"/>
      <c r="S102" s="84"/>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6">
        <f t="shared" si="9"/>
        <v>128269.76</v>
      </c>
      <c r="BB102" s="87">
        <f t="shared" si="10"/>
        <v>128269.76</v>
      </c>
      <c r="BC102" s="88" t="str">
        <f t="shared" si="11"/>
        <v>INR  One Lakh Twenty Eight Thousand Two Hundred &amp; Sixty Nine  and Paise Seventy Six Only</v>
      </c>
      <c r="BE102" s="78">
        <v>935</v>
      </c>
      <c r="BF102" s="78">
        <v>157</v>
      </c>
      <c r="BG102" s="94">
        <f t="shared" si="6"/>
        <v>177.5984</v>
      </c>
      <c r="BH102" s="94">
        <f t="shared" si="7"/>
        <v>1057.672</v>
      </c>
      <c r="IE102" s="22"/>
      <c r="IF102" s="22"/>
      <c r="IG102" s="22"/>
      <c r="IH102" s="22"/>
      <c r="II102" s="22"/>
    </row>
    <row r="103" spans="1:243" s="21" customFormat="1" ht="255.75" customHeight="1">
      <c r="A103" s="33">
        <v>91</v>
      </c>
      <c r="B103" s="76" t="s">
        <v>384</v>
      </c>
      <c r="C103" s="100" t="s">
        <v>195</v>
      </c>
      <c r="D103" s="101">
        <v>122</v>
      </c>
      <c r="E103" s="102" t="s">
        <v>275</v>
      </c>
      <c r="F103" s="103">
        <v>849.53</v>
      </c>
      <c r="G103" s="79"/>
      <c r="H103" s="79"/>
      <c r="I103" s="80" t="s">
        <v>40</v>
      </c>
      <c r="J103" s="81">
        <f t="shared" si="8"/>
        <v>1</v>
      </c>
      <c r="K103" s="82" t="s">
        <v>64</v>
      </c>
      <c r="L103" s="82" t="s">
        <v>7</v>
      </c>
      <c r="M103" s="83"/>
      <c r="N103" s="79"/>
      <c r="O103" s="79"/>
      <c r="P103" s="84"/>
      <c r="Q103" s="79"/>
      <c r="R103" s="79"/>
      <c r="S103" s="84"/>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6">
        <f t="shared" si="9"/>
        <v>103642.66</v>
      </c>
      <c r="BB103" s="87">
        <f t="shared" si="10"/>
        <v>103642.66</v>
      </c>
      <c r="BC103" s="88" t="str">
        <f t="shared" si="11"/>
        <v>INR  One Lakh Three Thousand Six Hundred &amp; Forty Two  and Paise Sixty Six Only</v>
      </c>
      <c r="BE103" s="78">
        <v>757</v>
      </c>
      <c r="BF103" s="78">
        <v>161</v>
      </c>
      <c r="BG103" s="94">
        <f t="shared" si="6"/>
        <v>182.12320000000003</v>
      </c>
      <c r="BH103" s="94">
        <f t="shared" si="7"/>
        <v>856.3184</v>
      </c>
      <c r="IE103" s="22"/>
      <c r="IF103" s="22"/>
      <c r="IG103" s="22"/>
      <c r="IH103" s="22"/>
      <c r="II103" s="22"/>
    </row>
    <row r="104" spans="1:243" s="21" customFormat="1" ht="131.25" customHeight="1">
      <c r="A104" s="33">
        <v>92</v>
      </c>
      <c r="B104" s="76" t="s">
        <v>385</v>
      </c>
      <c r="C104" s="100" t="s">
        <v>129</v>
      </c>
      <c r="D104" s="101">
        <v>1.1</v>
      </c>
      <c r="E104" s="102" t="s">
        <v>276</v>
      </c>
      <c r="F104" s="103">
        <v>86079.8</v>
      </c>
      <c r="G104" s="79"/>
      <c r="H104" s="79"/>
      <c r="I104" s="80" t="s">
        <v>40</v>
      </c>
      <c r="J104" s="81">
        <f t="shared" si="8"/>
        <v>1</v>
      </c>
      <c r="K104" s="82" t="s">
        <v>64</v>
      </c>
      <c r="L104" s="82" t="s">
        <v>7</v>
      </c>
      <c r="M104" s="83"/>
      <c r="N104" s="79"/>
      <c r="O104" s="79"/>
      <c r="P104" s="84"/>
      <c r="Q104" s="79"/>
      <c r="R104" s="79"/>
      <c r="S104" s="84"/>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6">
        <f t="shared" si="9"/>
        <v>94687.78000000001</v>
      </c>
      <c r="BB104" s="87">
        <f t="shared" si="10"/>
        <v>94687.78000000001</v>
      </c>
      <c r="BC104" s="88" t="str">
        <f t="shared" si="11"/>
        <v>INR  Ninety Four Thousand Six Hundred &amp; Eighty Seven  and Paise Seventy Eight Only</v>
      </c>
      <c r="BE104" s="78">
        <v>962</v>
      </c>
      <c r="BF104" s="78">
        <v>165</v>
      </c>
      <c r="BG104" s="94">
        <f t="shared" si="6"/>
        <v>186.64800000000002</v>
      </c>
      <c r="BH104" s="94">
        <f t="shared" si="7"/>
        <v>1088.2144</v>
      </c>
      <c r="IE104" s="22"/>
      <c r="IF104" s="22"/>
      <c r="IG104" s="22"/>
      <c r="IH104" s="22"/>
      <c r="II104" s="22"/>
    </row>
    <row r="105" spans="1:243" s="21" customFormat="1" ht="126" customHeight="1">
      <c r="A105" s="33">
        <v>93</v>
      </c>
      <c r="B105" s="76" t="s">
        <v>386</v>
      </c>
      <c r="C105" s="100" t="s">
        <v>196</v>
      </c>
      <c r="D105" s="101">
        <v>0.9</v>
      </c>
      <c r="E105" s="102" t="s">
        <v>276</v>
      </c>
      <c r="F105" s="103">
        <v>86306.04</v>
      </c>
      <c r="G105" s="79"/>
      <c r="H105" s="79"/>
      <c r="I105" s="80" t="s">
        <v>40</v>
      </c>
      <c r="J105" s="81">
        <f t="shared" si="8"/>
        <v>1</v>
      </c>
      <c r="K105" s="82" t="s">
        <v>64</v>
      </c>
      <c r="L105" s="82" t="s">
        <v>7</v>
      </c>
      <c r="M105" s="83"/>
      <c r="N105" s="79"/>
      <c r="O105" s="79"/>
      <c r="P105" s="84"/>
      <c r="Q105" s="79"/>
      <c r="R105" s="79"/>
      <c r="S105" s="84"/>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6">
        <f t="shared" si="9"/>
        <v>77675.436</v>
      </c>
      <c r="BB105" s="87">
        <f t="shared" si="10"/>
        <v>77675.436</v>
      </c>
      <c r="BC105" s="88" t="str">
        <f t="shared" si="11"/>
        <v>INR  Seventy Seven Thousand Six Hundred &amp; Seventy Five  and Paise Forty Four Only</v>
      </c>
      <c r="BE105" s="78">
        <v>967</v>
      </c>
      <c r="BF105" s="78">
        <v>169</v>
      </c>
      <c r="BG105" s="94">
        <f t="shared" si="6"/>
        <v>191.17280000000002</v>
      </c>
      <c r="BH105" s="94">
        <f t="shared" si="7"/>
        <v>1093.8704000000002</v>
      </c>
      <c r="IE105" s="22"/>
      <c r="IF105" s="22"/>
      <c r="IG105" s="22"/>
      <c r="IH105" s="22"/>
      <c r="II105" s="22"/>
    </row>
    <row r="106" spans="1:243" s="21" customFormat="1" ht="201.75" customHeight="1">
      <c r="A106" s="33">
        <v>94</v>
      </c>
      <c r="B106" s="76" t="s">
        <v>387</v>
      </c>
      <c r="C106" s="100" t="s">
        <v>130</v>
      </c>
      <c r="D106" s="101">
        <v>32</v>
      </c>
      <c r="E106" s="102" t="s">
        <v>275</v>
      </c>
      <c r="F106" s="103">
        <v>3563.28</v>
      </c>
      <c r="G106" s="79"/>
      <c r="H106" s="79"/>
      <c r="I106" s="80" t="s">
        <v>40</v>
      </c>
      <c r="J106" s="81">
        <f>IF(I106="Less(-)",-1,1)</f>
        <v>1</v>
      </c>
      <c r="K106" s="82" t="s">
        <v>64</v>
      </c>
      <c r="L106" s="82" t="s">
        <v>7</v>
      </c>
      <c r="M106" s="83"/>
      <c r="N106" s="79"/>
      <c r="O106" s="79"/>
      <c r="P106" s="84"/>
      <c r="Q106" s="79"/>
      <c r="R106" s="79"/>
      <c r="S106" s="84"/>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6">
        <f>total_amount_ba($B$2,$D$2,D106,F106,J106,K106,M106)</f>
        <v>114024.96</v>
      </c>
      <c r="BB106" s="87">
        <f>BA106+SUM(N106:AZ106)</f>
        <v>114024.96</v>
      </c>
      <c r="BC106" s="88" t="str">
        <f>SpellNumber(L106,BB106)</f>
        <v>INR  One Lakh Fourteen Thousand  &amp;Twenty Four  and Paise Ninety Six Only</v>
      </c>
      <c r="BE106" s="78">
        <v>972</v>
      </c>
      <c r="BF106" s="78">
        <v>173</v>
      </c>
      <c r="BG106" s="94">
        <f t="shared" si="6"/>
        <v>195.69760000000002</v>
      </c>
      <c r="BH106" s="94">
        <f t="shared" si="7"/>
        <v>1099.5264000000002</v>
      </c>
      <c r="IE106" s="22"/>
      <c r="IF106" s="22"/>
      <c r="IG106" s="22"/>
      <c r="IH106" s="22"/>
      <c r="II106" s="22"/>
    </row>
    <row r="107" spans="1:243" s="21" customFormat="1" ht="193.5" customHeight="1">
      <c r="A107" s="33">
        <v>95</v>
      </c>
      <c r="B107" s="76" t="s">
        <v>388</v>
      </c>
      <c r="C107" s="100" t="s">
        <v>131</v>
      </c>
      <c r="D107" s="101">
        <v>26</v>
      </c>
      <c r="E107" s="102" t="s">
        <v>275</v>
      </c>
      <c r="F107" s="103">
        <v>3596.08</v>
      </c>
      <c r="G107" s="79"/>
      <c r="H107" s="79"/>
      <c r="I107" s="80" t="s">
        <v>40</v>
      </c>
      <c r="J107" s="81">
        <f>IF(I107="Less(-)",-1,1)</f>
        <v>1</v>
      </c>
      <c r="K107" s="82" t="s">
        <v>64</v>
      </c>
      <c r="L107" s="82" t="s">
        <v>7</v>
      </c>
      <c r="M107" s="83"/>
      <c r="N107" s="79"/>
      <c r="O107" s="79"/>
      <c r="P107" s="84"/>
      <c r="Q107" s="79"/>
      <c r="R107" s="79"/>
      <c r="S107" s="84"/>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6">
        <f>total_amount_ba($B$2,$D$2,D107,F107,J107,K107,M107)</f>
        <v>93498.08</v>
      </c>
      <c r="BB107" s="87">
        <f>BA107+SUM(N107:AZ107)</f>
        <v>93498.08</v>
      </c>
      <c r="BC107" s="88" t="str">
        <f>SpellNumber(L107,BB107)</f>
        <v>INR  Ninety Three Thousand Four Hundred &amp; Ninety Eight  and Paise Eight Only</v>
      </c>
      <c r="BE107" s="78">
        <v>47</v>
      </c>
      <c r="BF107" s="78">
        <v>161</v>
      </c>
      <c r="BG107" s="94">
        <f t="shared" si="6"/>
        <v>182.12320000000003</v>
      </c>
      <c r="BH107" s="94">
        <f t="shared" si="7"/>
        <v>53.16640000000001</v>
      </c>
      <c r="IE107" s="22"/>
      <c r="IF107" s="22"/>
      <c r="IG107" s="22"/>
      <c r="IH107" s="22"/>
      <c r="II107" s="22"/>
    </row>
    <row r="108" spans="1:243" s="21" customFormat="1" ht="164.25" customHeight="1">
      <c r="A108" s="33">
        <v>96</v>
      </c>
      <c r="B108" s="76" t="s">
        <v>389</v>
      </c>
      <c r="C108" s="100" t="s">
        <v>132</v>
      </c>
      <c r="D108" s="101">
        <v>24</v>
      </c>
      <c r="E108" s="102" t="s">
        <v>275</v>
      </c>
      <c r="F108" s="103">
        <v>3125.51</v>
      </c>
      <c r="G108" s="79"/>
      <c r="H108" s="79"/>
      <c r="I108" s="80" t="s">
        <v>40</v>
      </c>
      <c r="J108" s="81">
        <f t="shared" si="8"/>
        <v>1</v>
      </c>
      <c r="K108" s="82" t="s">
        <v>64</v>
      </c>
      <c r="L108" s="82" t="s">
        <v>7</v>
      </c>
      <c r="M108" s="83"/>
      <c r="N108" s="79"/>
      <c r="O108" s="79"/>
      <c r="P108" s="84"/>
      <c r="Q108" s="79"/>
      <c r="R108" s="79"/>
      <c r="S108" s="84"/>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6">
        <f t="shared" si="9"/>
        <v>75012.24</v>
      </c>
      <c r="BB108" s="87">
        <f t="shared" si="10"/>
        <v>75012.24</v>
      </c>
      <c r="BC108" s="88" t="str">
        <f t="shared" si="11"/>
        <v>INR  Seventy Five Thousand  &amp;Twelve  and Paise Twenty Four Only</v>
      </c>
      <c r="BE108" s="78">
        <v>29</v>
      </c>
      <c r="BF108" s="78">
        <v>165</v>
      </c>
      <c r="BG108" s="94">
        <f t="shared" si="6"/>
        <v>186.64800000000002</v>
      </c>
      <c r="BH108" s="94">
        <f t="shared" si="7"/>
        <v>32.80480000000001</v>
      </c>
      <c r="IE108" s="22"/>
      <c r="IF108" s="22"/>
      <c r="IG108" s="22"/>
      <c r="IH108" s="22"/>
      <c r="II108" s="22"/>
    </row>
    <row r="109" spans="1:243" s="21" customFormat="1" ht="170.25" customHeight="1">
      <c r="A109" s="33">
        <v>97</v>
      </c>
      <c r="B109" s="76" t="s">
        <v>390</v>
      </c>
      <c r="C109" s="100" t="s">
        <v>133</v>
      </c>
      <c r="D109" s="101">
        <v>24</v>
      </c>
      <c r="E109" s="102" t="s">
        <v>275</v>
      </c>
      <c r="F109" s="103">
        <v>3141.34</v>
      </c>
      <c r="G109" s="79"/>
      <c r="H109" s="79"/>
      <c r="I109" s="80" t="s">
        <v>40</v>
      </c>
      <c r="J109" s="81">
        <f t="shared" si="8"/>
        <v>1</v>
      </c>
      <c r="K109" s="82" t="s">
        <v>64</v>
      </c>
      <c r="L109" s="82" t="s">
        <v>7</v>
      </c>
      <c r="M109" s="83"/>
      <c r="N109" s="79"/>
      <c r="O109" s="79"/>
      <c r="P109" s="84"/>
      <c r="Q109" s="79"/>
      <c r="R109" s="79"/>
      <c r="S109" s="84"/>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6">
        <f t="shared" si="9"/>
        <v>75392.16</v>
      </c>
      <c r="BB109" s="87">
        <f t="shared" si="10"/>
        <v>75392.16</v>
      </c>
      <c r="BC109" s="88" t="str">
        <f t="shared" si="11"/>
        <v>INR  Seventy Five Thousand Three Hundred &amp; Ninety Two  and Paise Sixteen Only</v>
      </c>
      <c r="BE109" s="78">
        <v>38</v>
      </c>
      <c r="BF109" s="78">
        <v>169</v>
      </c>
      <c r="BG109" s="94">
        <f t="shared" si="6"/>
        <v>191.17280000000002</v>
      </c>
      <c r="BH109" s="94">
        <f t="shared" si="7"/>
        <v>42.985600000000005</v>
      </c>
      <c r="IE109" s="22"/>
      <c r="IF109" s="22"/>
      <c r="IG109" s="22"/>
      <c r="IH109" s="22"/>
      <c r="II109" s="22"/>
    </row>
    <row r="110" spans="1:243" s="21" customFormat="1" ht="173.25" customHeight="1">
      <c r="A110" s="33">
        <v>98</v>
      </c>
      <c r="B110" s="76" t="s">
        <v>391</v>
      </c>
      <c r="C110" s="100" t="s">
        <v>134</v>
      </c>
      <c r="D110" s="101">
        <v>120</v>
      </c>
      <c r="E110" s="102" t="s">
        <v>277</v>
      </c>
      <c r="F110" s="103">
        <v>562.21</v>
      </c>
      <c r="G110" s="79"/>
      <c r="H110" s="79"/>
      <c r="I110" s="80" t="s">
        <v>40</v>
      </c>
      <c r="J110" s="81">
        <f t="shared" si="8"/>
        <v>1</v>
      </c>
      <c r="K110" s="82" t="s">
        <v>64</v>
      </c>
      <c r="L110" s="82" t="s">
        <v>7</v>
      </c>
      <c r="M110" s="83"/>
      <c r="N110" s="79"/>
      <c r="O110" s="79"/>
      <c r="P110" s="84"/>
      <c r="Q110" s="79"/>
      <c r="R110" s="79"/>
      <c r="S110" s="84"/>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6">
        <f t="shared" si="9"/>
        <v>67465.20000000001</v>
      </c>
      <c r="BB110" s="87">
        <f t="shared" si="10"/>
        <v>67465.20000000001</v>
      </c>
      <c r="BC110" s="88" t="str">
        <f t="shared" si="11"/>
        <v>INR  Sixty Seven Thousand Four Hundred &amp; Sixty Five  and Paise Twenty Only</v>
      </c>
      <c r="BE110" s="78">
        <v>81</v>
      </c>
      <c r="BF110" s="78">
        <v>173</v>
      </c>
      <c r="BG110" s="94">
        <f t="shared" si="6"/>
        <v>195.69760000000002</v>
      </c>
      <c r="BH110" s="94">
        <f t="shared" si="7"/>
        <v>91.62720000000002</v>
      </c>
      <c r="IE110" s="22"/>
      <c r="IF110" s="22"/>
      <c r="IG110" s="22"/>
      <c r="IH110" s="22"/>
      <c r="II110" s="22"/>
    </row>
    <row r="111" spans="1:243" s="21" customFormat="1" ht="264" customHeight="1">
      <c r="A111" s="33">
        <v>99</v>
      </c>
      <c r="B111" s="76" t="s">
        <v>392</v>
      </c>
      <c r="C111" s="100" t="s">
        <v>135</v>
      </c>
      <c r="D111" s="101">
        <v>50</v>
      </c>
      <c r="E111" s="102" t="s">
        <v>275</v>
      </c>
      <c r="F111" s="103">
        <v>2487.51</v>
      </c>
      <c r="G111" s="79"/>
      <c r="H111" s="79"/>
      <c r="I111" s="80" t="s">
        <v>40</v>
      </c>
      <c r="J111" s="81">
        <f t="shared" si="8"/>
        <v>1</v>
      </c>
      <c r="K111" s="82" t="s">
        <v>64</v>
      </c>
      <c r="L111" s="82" t="s">
        <v>7</v>
      </c>
      <c r="M111" s="83"/>
      <c r="N111" s="79"/>
      <c r="O111" s="79"/>
      <c r="P111" s="84"/>
      <c r="Q111" s="79"/>
      <c r="R111" s="79"/>
      <c r="S111" s="84"/>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6">
        <f t="shared" si="9"/>
        <v>124375.50000000001</v>
      </c>
      <c r="BB111" s="87">
        <f t="shared" si="10"/>
        <v>124375.50000000001</v>
      </c>
      <c r="BC111" s="88" t="str">
        <f t="shared" si="11"/>
        <v>INR  One Lakh Twenty Four Thousand Three Hundred &amp; Seventy Five  and Paise Fifty Only</v>
      </c>
      <c r="BE111" s="96">
        <v>79</v>
      </c>
      <c r="BF111" s="78">
        <v>177</v>
      </c>
      <c r="BG111" s="94">
        <f t="shared" si="6"/>
        <v>200.22240000000002</v>
      </c>
      <c r="BH111" s="94">
        <f t="shared" si="7"/>
        <v>89.3648</v>
      </c>
      <c r="IE111" s="22"/>
      <c r="IF111" s="22"/>
      <c r="IG111" s="22"/>
      <c r="IH111" s="22"/>
      <c r="II111" s="22"/>
    </row>
    <row r="112" spans="1:243" s="21" customFormat="1" ht="264.75" customHeight="1">
      <c r="A112" s="33">
        <v>100</v>
      </c>
      <c r="B112" s="76" t="s">
        <v>393</v>
      </c>
      <c r="C112" s="100" t="s">
        <v>136</v>
      </c>
      <c r="D112" s="101">
        <v>42</v>
      </c>
      <c r="E112" s="102" t="s">
        <v>275</v>
      </c>
      <c r="F112" s="103">
        <v>2517.36</v>
      </c>
      <c r="G112" s="79"/>
      <c r="H112" s="79"/>
      <c r="I112" s="80" t="s">
        <v>40</v>
      </c>
      <c r="J112" s="81">
        <f t="shared" si="8"/>
        <v>1</v>
      </c>
      <c r="K112" s="82" t="s">
        <v>64</v>
      </c>
      <c r="L112" s="82" t="s">
        <v>7</v>
      </c>
      <c r="M112" s="83"/>
      <c r="N112" s="79"/>
      <c r="O112" s="79"/>
      <c r="P112" s="84"/>
      <c r="Q112" s="79"/>
      <c r="R112" s="79"/>
      <c r="S112" s="84"/>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6">
        <f t="shared" si="9"/>
        <v>105729.12000000001</v>
      </c>
      <c r="BB112" s="87">
        <f t="shared" si="10"/>
        <v>105729.12000000001</v>
      </c>
      <c r="BC112" s="88" t="str">
        <f t="shared" si="11"/>
        <v>INR  One Lakh Five Thousand Seven Hundred &amp; Twenty Nine  and Paise Twelve Only</v>
      </c>
      <c r="BE112" s="89">
        <v>33.7</v>
      </c>
      <c r="BF112" s="78">
        <v>34</v>
      </c>
      <c r="BG112" s="94">
        <f t="shared" si="6"/>
        <v>38.460800000000006</v>
      </c>
      <c r="BH112" s="94">
        <f t="shared" si="7"/>
        <v>38.12144000000001</v>
      </c>
      <c r="IE112" s="22"/>
      <c r="IF112" s="22"/>
      <c r="IG112" s="22"/>
      <c r="IH112" s="22"/>
      <c r="II112" s="22"/>
    </row>
    <row r="113" spans="1:243" s="21" customFormat="1" ht="93.75" customHeight="1">
      <c r="A113" s="33">
        <v>101</v>
      </c>
      <c r="B113" s="76" t="s">
        <v>394</v>
      </c>
      <c r="C113" s="100" t="s">
        <v>137</v>
      </c>
      <c r="D113" s="101">
        <v>92</v>
      </c>
      <c r="E113" s="102" t="s">
        <v>275</v>
      </c>
      <c r="F113" s="103">
        <v>606.32</v>
      </c>
      <c r="G113" s="79"/>
      <c r="H113" s="79"/>
      <c r="I113" s="80" t="s">
        <v>40</v>
      </c>
      <c r="J113" s="81">
        <f>IF(I113="Less(-)",-1,1)</f>
        <v>1</v>
      </c>
      <c r="K113" s="82" t="s">
        <v>64</v>
      </c>
      <c r="L113" s="82" t="s">
        <v>7</v>
      </c>
      <c r="M113" s="83"/>
      <c r="N113" s="79"/>
      <c r="O113" s="79"/>
      <c r="P113" s="84"/>
      <c r="Q113" s="79"/>
      <c r="R113" s="79"/>
      <c r="S113" s="84"/>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6">
        <f>total_amount_ba($B$2,$D$2,D113,F113,J113,K113,M113)</f>
        <v>55781.44</v>
      </c>
      <c r="BB113" s="87">
        <f>BA113+SUM(N113:AZ113)</f>
        <v>55781.44</v>
      </c>
      <c r="BC113" s="88" t="str">
        <f>SpellNumber(L113,BB113)</f>
        <v>INR  Fifty Five Thousand Seven Hundred &amp; Eighty One  and Paise Forty Four Only</v>
      </c>
      <c r="BE113" s="89">
        <v>70</v>
      </c>
      <c r="BF113" s="78">
        <v>110</v>
      </c>
      <c r="BG113" s="94">
        <f t="shared" si="6"/>
        <v>124.43200000000002</v>
      </c>
      <c r="BH113" s="94">
        <f t="shared" si="7"/>
        <v>79.18400000000001</v>
      </c>
      <c r="IE113" s="22"/>
      <c r="IF113" s="22"/>
      <c r="IG113" s="22"/>
      <c r="IH113" s="22"/>
      <c r="II113" s="22"/>
    </row>
    <row r="114" spans="1:243" s="21" customFormat="1" ht="33.75" customHeight="1">
      <c r="A114" s="33">
        <v>102</v>
      </c>
      <c r="B114" s="76" t="s">
        <v>395</v>
      </c>
      <c r="C114" s="100" t="s">
        <v>138</v>
      </c>
      <c r="D114" s="101">
        <v>92</v>
      </c>
      <c r="E114" s="102" t="s">
        <v>275</v>
      </c>
      <c r="F114" s="103">
        <v>75.79</v>
      </c>
      <c r="G114" s="79"/>
      <c r="H114" s="79"/>
      <c r="I114" s="80" t="s">
        <v>40</v>
      </c>
      <c r="J114" s="81">
        <f>IF(I114="Less(-)",-1,1)</f>
        <v>1</v>
      </c>
      <c r="K114" s="82" t="s">
        <v>64</v>
      </c>
      <c r="L114" s="82" t="s">
        <v>7</v>
      </c>
      <c r="M114" s="83"/>
      <c r="N114" s="79"/>
      <c r="O114" s="79"/>
      <c r="P114" s="84"/>
      <c r="Q114" s="79"/>
      <c r="R114" s="79"/>
      <c r="S114" s="84"/>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6">
        <f>total_amount_ba($B$2,$D$2,D114,F114,J114,K114,M114)</f>
        <v>6972.68</v>
      </c>
      <c r="BB114" s="87">
        <f>BA114+SUM(N114:AZ114)</f>
        <v>6972.68</v>
      </c>
      <c r="BC114" s="88" t="str">
        <f>SpellNumber(L114,BB114)</f>
        <v>INR  Six Thousand Nine Hundred &amp; Seventy Two  and Paise Sixty Eight Only</v>
      </c>
      <c r="BE114" s="89">
        <v>31.4</v>
      </c>
      <c r="BF114" s="78">
        <v>110</v>
      </c>
      <c r="BG114" s="94">
        <f t="shared" si="6"/>
        <v>124.43200000000002</v>
      </c>
      <c r="BH114" s="94">
        <f t="shared" si="7"/>
        <v>35.51968</v>
      </c>
      <c r="IE114" s="22"/>
      <c r="IF114" s="22"/>
      <c r="IG114" s="22"/>
      <c r="IH114" s="22"/>
      <c r="II114" s="22"/>
    </row>
    <row r="115" spans="1:243" s="21" customFormat="1" ht="47.25" customHeight="1">
      <c r="A115" s="33">
        <v>103</v>
      </c>
      <c r="B115" s="76" t="s">
        <v>290</v>
      </c>
      <c r="C115" s="100" t="s">
        <v>139</v>
      </c>
      <c r="D115" s="101">
        <v>176</v>
      </c>
      <c r="E115" s="102" t="s">
        <v>280</v>
      </c>
      <c r="F115" s="103">
        <v>66.74</v>
      </c>
      <c r="G115" s="79"/>
      <c r="H115" s="79"/>
      <c r="I115" s="80" t="s">
        <v>40</v>
      </c>
      <c r="J115" s="81">
        <f t="shared" si="8"/>
        <v>1</v>
      </c>
      <c r="K115" s="82" t="s">
        <v>64</v>
      </c>
      <c r="L115" s="82" t="s">
        <v>7</v>
      </c>
      <c r="M115" s="83"/>
      <c r="N115" s="79"/>
      <c r="O115" s="79"/>
      <c r="P115" s="84"/>
      <c r="Q115" s="79"/>
      <c r="R115" s="79"/>
      <c r="S115" s="84"/>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6">
        <f t="shared" si="9"/>
        <v>11746.24</v>
      </c>
      <c r="BB115" s="87">
        <f t="shared" si="10"/>
        <v>11746.24</v>
      </c>
      <c r="BC115" s="88" t="str">
        <f t="shared" si="11"/>
        <v>INR  Eleven Thousand Seven Hundred &amp; Forty Six  and Paise Twenty Four Only</v>
      </c>
      <c r="BE115" s="89">
        <v>32.11</v>
      </c>
      <c r="BF115" s="78">
        <v>110</v>
      </c>
      <c r="BG115" s="94">
        <f t="shared" si="6"/>
        <v>124.43200000000002</v>
      </c>
      <c r="BH115" s="94">
        <f t="shared" si="7"/>
        <v>36.322832</v>
      </c>
      <c r="IE115" s="22"/>
      <c r="IF115" s="22"/>
      <c r="IG115" s="22"/>
      <c r="IH115" s="22"/>
      <c r="II115" s="22"/>
    </row>
    <row r="116" spans="1:243" s="21" customFormat="1" ht="111" customHeight="1">
      <c r="A116" s="33">
        <v>104</v>
      </c>
      <c r="B116" s="76" t="s">
        <v>396</v>
      </c>
      <c r="C116" s="100" t="s">
        <v>140</v>
      </c>
      <c r="D116" s="101">
        <v>17</v>
      </c>
      <c r="E116" s="102" t="s">
        <v>289</v>
      </c>
      <c r="F116" s="103">
        <v>10968.12</v>
      </c>
      <c r="G116" s="79"/>
      <c r="H116" s="79"/>
      <c r="I116" s="80" t="s">
        <v>40</v>
      </c>
      <c r="J116" s="81">
        <f t="shared" si="8"/>
        <v>1</v>
      </c>
      <c r="K116" s="82" t="s">
        <v>64</v>
      </c>
      <c r="L116" s="82" t="s">
        <v>7</v>
      </c>
      <c r="M116" s="83"/>
      <c r="N116" s="79"/>
      <c r="O116" s="79"/>
      <c r="P116" s="84"/>
      <c r="Q116" s="79"/>
      <c r="R116" s="79"/>
      <c r="S116" s="84"/>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6">
        <f t="shared" si="9"/>
        <v>186458.04</v>
      </c>
      <c r="BB116" s="87">
        <f t="shared" si="10"/>
        <v>186458.04</v>
      </c>
      <c r="BC116" s="88" t="str">
        <f t="shared" si="11"/>
        <v>INR  One Lakh Eighty Six Thousand Four Hundred &amp; Fifty Eight  and Paise Four Only</v>
      </c>
      <c r="BE116" s="89">
        <v>32.82</v>
      </c>
      <c r="BF116" s="78">
        <v>110</v>
      </c>
      <c r="BG116" s="94">
        <f t="shared" si="6"/>
        <v>124.43200000000002</v>
      </c>
      <c r="BH116" s="94">
        <f t="shared" si="7"/>
        <v>37.125984</v>
      </c>
      <c r="IE116" s="22"/>
      <c r="IF116" s="22"/>
      <c r="IG116" s="22"/>
      <c r="IH116" s="22"/>
      <c r="II116" s="22"/>
    </row>
    <row r="117" spans="1:243" s="21" customFormat="1" ht="111" customHeight="1">
      <c r="A117" s="33">
        <v>105</v>
      </c>
      <c r="B117" s="76" t="s">
        <v>397</v>
      </c>
      <c r="C117" s="100" t="s">
        <v>141</v>
      </c>
      <c r="D117" s="101">
        <v>13</v>
      </c>
      <c r="E117" s="102" t="s">
        <v>289</v>
      </c>
      <c r="F117" s="103">
        <v>11077.8</v>
      </c>
      <c r="G117" s="79"/>
      <c r="H117" s="79"/>
      <c r="I117" s="80" t="s">
        <v>40</v>
      </c>
      <c r="J117" s="81">
        <f t="shared" si="8"/>
        <v>1</v>
      </c>
      <c r="K117" s="82" t="s">
        <v>64</v>
      </c>
      <c r="L117" s="82" t="s">
        <v>7</v>
      </c>
      <c r="M117" s="83"/>
      <c r="N117" s="79"/>
      <c r="O117" s="79"/>
      <c r="P117" s="84"/>
      <c r="Q117" s="79"/>
      <c r="R117" s="79"/>
      <c r="S117" s="84"/>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6">
        <f t="shared" si="9"/>
        <v>144011.4</v>
      </c>
      <c r="BB117" s="87">
        <f t="shared" si="10"/>
        <v>144011.4</v>
      </c>
      <c r="BC117" s="88" t="str">
        <f t="shared" si="11"/>
        <v>INR  One Lakh Forty Four Thousand  &amp;Eleven  and Paise Forty Only</v>
      </c>
      <c r="BE117" s="89">
        <v>33.53</v>
      </c>
      <c r="BF117" s="78">
        <v>110</v>
      </c>
      <c r="BG117" s="94">
        <f t="shared" si="6"/>
        <v>124.43200000000002</v>
      </c>
      <c r="BH117" s="94">
        <f t="shared" si="7"/>
        <v>37.92913600000001</v>
      </c>
      <c r="IE117" s="22"/>
      <c r="IF117" s="22"/>
      <c r="IG117" s="22"/>
      <c r="IH117" s="22"/>
      <c r="II117" s="22"/>
    </row>
    <row r="118" spans="1:243" s="21" customFormat="1" ht="181.5" customHeight="1">
      <c r="A118" s="33">
        <v>106</v>
      </c>
      <c r="B118" s="76" t="s">
        <v>398</v>
      </c>
      <c r="C118" s="100" t="s">
        <v>142</v>
      </c>
      <c r="D118" s="101">
        <v>12</v>
      </c>
      <c r="E118" s="102" t="s">
        <v>399</v>
      </c>
      <c r="F118" s="103">
        <v>4898.1</v>
      </c>
      <c r="G118" s="79"/>
      <c r="H118" s="79"/>
      <c r="I118" s="80" t="s">
        <v>40</v>
      </c>
      <c r="J118" s="81">
        <f t="shared" si="8"/>
        <v>1</v>
      </c>
      <c r="K118" s="82" t="s">
        <v>64</v>
      </c>
      <c r="L118" s="82" t="s">
        <v>7</v>
      </c>
      <c r="M118" s="83"/>
      <c r="N118" s="79"/>
      <c r="O118" s="79"/>
      <c r="P118" s="84"/>
      <c r="Q118" s="79"/>
      <c r="R118" s="79"/>
      <c r="S118" s="84"/>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6">
        <f t="shared" si="9"/>
        <v>58777.200000000004</v>
      </c>
      <c r="BB118" s="87">
        <f t="shared" si="10"/>
        <v>58777.200000000004</v>
      </c>
      <c r="BC118" s="88" t="str">
        <f t="shared" si="11"/>
        <v>INR  Fifty Eight Thousand Seven Hundred &amp; Seventy Seven  and Paise Twenty Only</v>
      </c>
      <c r="BE118" s="89">
        <v>34.24</v>
      </c>
      <c r="BF118" s="78">
        <v>44.2</v>
      </c>
      <c r="BG118" s="94">
        <f t="shared" si="6"/>
        <v>49.99904000000001</v>
      </c>
      <c r="BH118" s="94">
        <f t="shared" si="7"/>
        <v>38.732288000000004</v>
      </c>
      <c r="IE118" s="22"/>
      <c r="IF118" s="22"/>
      <c r="IG118" s="22"/>
      <c r="IH118" s="22"/>
      <c r="II118" s="22"/>
    </row>
    <row r="119" spans="1:243" s="21" customFormat="1" ht="111" customHeight="1">
      <c r="A119" s="33">
        <v>107</v>
      </c>
      <c r="B119" s="76" t="s">
        <v>400</v>
      </c>
      <c r="C119" s="100" t="s">
        <v>143</v>
      </c>
      <c r="D119" s="101">
        <v>200</v>
      </c>
      <c r="E119" s="102" t="s">
        <v>280</v>
      </c>
      <c r="F119" s="103">
        <v>32.8</v>
      </c>
      <c r="G119" s="79"/>
      <c r="H119" s="79"/>
      <c r="I119" s="80" t="s">
        <v>40</v>
      </c>
      <c r="J119" s="81">
        <f>IF(I119="Less(-)",-1,1)</f>
        <v>1</v>
      </c>
      <c r="K119" s="82" t="s">
        <v>64</v>
      </c>
      <c r="L119" s="82" t="s">
        <v>7</v>
      </c>
      <c r="M119" s="83"/>
      <c r="N119" s="79"/>
      <c r="O119" s="79"/>
      <c r="P119" s="84"/>
      <c r="Q119" s="79"/>
      <c r="R119" s="79"/>
      <c r="S119" s="84"/>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6">
        <f>total_amount_ba($B$2,$D$2,D119,F119,J119,K119,M119)</f>
        <v>6559.999999999999</v>
      </c>
      <c r="BB119" s="87">
        <f>BA119+SUM(N119:AZ119)</f>
        <v>6559.999999999999</v>
      </c>
      <c r="BC119" s="88" t="str">
        <f>SpellNumber(L119,BB119)</f>
        <v>INR  Six Thousand Five Hundred &amp; Fifty Nine  and Paise One Hundred Only</v>
      </c>
      <c r="BE119" s="89">
        <v>84</v>
      </c>
      <c r="BF119" s="78">
        <v>44.2</v>
      </c>
      <c r="BG119" s="94">
        <f t="shared" si="6"/>
        <v>49.99904000000001</v>
      </c>
      <c r="BH119" s="94">
        <f t="shared" si="7"/>
        <v>95.02080000000001</v>
      </c>
      <c r="IE119" s="22"/>
      <c r="IF119" s="22"/>
      <c r="IG119" s="22"/>
      <c r="IH119" s="22"/>
      <c r="II119" s="22"/>
    </row>
    <row r="120" spans="1:243" s="21" customFormat="1" ht="60.75" customHeight="1">
      <c r="A120" s="33">
        <v>108</v>
      </c>
      <c r="B120" s="76" t="s">
        <v>401</v>
      </c>
      <c r="C120" s="100" t="s">
        <v>144</v>
      </c>
      <c r="D120" s="101">
        <v>200</v>
      </c>
      <c r="E120" s="102" t="s">
        <v>280</v>
      </c>
      <c r="F120" s="103">
        <v>48.64</v>
      </c>
      <c r="G120" s="79"/>
      <c r="H120" s="79"/>
      <c r="I120" s="80" t="s">
        <v>40</v>
      </c>
      <c r="J120" s="81">
        <f t="shared" si="8"/>
        <v>1</v>
      </c>
      <c r="K120" s="82" t="s">
        <v>64</v>
      </c>
      <c r="L120" s="82" t="s">
        <v>7</v>
      </c>
      <c r="M120" s="83"/>
      <c r="N120" s="79"/>
      <c r="O120" s="79"/>
      <c r="P120" s="84"/>
      <c r="Q120" s="79"/>
      <c r="R120" s="79"/>
      <c r="S120" s="84"/>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6">
        <f t="shared" si="9"/>
        <v>9728</v>
      </c>
      <c r="BB120" s="87">
        <f t="shared" si="10"/>
        <v>9728</v>
      </c>
      <c r="BC120" s="88" t="str">
        <f t="shared" si="11"/>
        <v>INR  Nine Thousand Seven Hundred &amp; Twenty Eight  Only</v>
      </c>
      <c r="BE120" s="89">
        <v>84.71</v>
      </c>
      <c r="BF120" s="78">
        <v>44.2</v>
      </c>
      <c r="BG120" s="94">
        <f t="shared" si="6"/>
        <v>49.99904000000001</v>
      </c>
      <c r="BH120" s="94">
        <f t="shared" si="7"/>
        <v>95.823952</v>
      </c>
      <c r="IE120" s="22"/>
      <c r="IF120" s="22"/>
      <c r="IG120" s="22"/>
      <c r="IH120" s="22"/>
      <c r="II120" s="22"/>
    </row>
    <row r="121" spans="1:243" s="21" customFormat="1" ht="72" customHeight="1">
      <c r="A121" s="33">
        <v>109</v>
      </c>
      <c r="B121" s="76" t="s">
        <v>402</v>
      </c>
      <c r="C121" s="100" t="s">
        <v>145</v>
      </c>
      <c r="D121" s="101">
        <v>48</v>
      </c>
      <c r="E121" s="102" t="s">
        <v>280</v>
      </c>
      <c r="F121" s="103">
        <v>179.86</v>
      </c>
      <c r="G121" s="79"/>
      <c r="H121" s="79"/>
      <c r="I121" s="80" t="s">
        <v>40</v>
      </c>
      <c r="J121" s="81">
        <f t="shared" si="8"/>
        <v>1</v>
      </c>
      <c r="K121" s="82" t="s">
        <v>64</v>
      </c>
      <c r="L121" s="82" t="s">
        <v>7</v>
      </c>
      <c r="M121" s="83"/>
      <c r="N121" s="79"/>
      <c r="O121" s="79"/>
      <c r="P121" s="84"/>
      <c r="Q121" s="79"/>
      <c r="R121" s="79"/>
      <c r="S121" s="84"/>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6">
        <f t="shared" si="9"/>
        <v>8633.28</v>
      </c>
      <c r="BB121" s="87">
        <f t="shared" si="10"/>
        <v>8633.28</v>
      </c>
      <c r="BC121" s="88" t="str">
        <f t="shared" si="11"/>
        <v>INR  Eight Thousand Six Hundred &amp; Thirty Three  and Paise Twenty Eight Only</v>
      </c>
      <c r="BE121" s="89">
        <v>85.42</v>
      </c>
      <c r="BF121" s="78">
        <v>44.2</v>
      </c>
      <c r="BG121" s="94">
        <f t="shared" si="6"/>
        <v>49.99904000000001</v>
      </c>
      <c r="BH121" s="94">
        <f t="shared" si="7"/>
        <v>96.62710400000002</v>
      </c>
      <c r="IE121" s="22"/>
      <c r="IF121" s="22"/>
      <c r="IG121" s="22"/>
      <c r="IH121" s="22"/>
      <c r="II121" s="22"/>
    </row>
    <row r="122" spans="1:243" s="21" customFormat="1" ht="40.5" customHeight="1">
      <c r="A122" s="33">
        <v>110</v>
      </c>
      <c r="B122" s="76" t="s">
        <v>403</v>
      </c>
      <c r="C122" s="100" t="s">
        <v>146</v>
      </c>
      <c r="D122" s="101">
        <v>260</v>
      </c>
      <c r="E122" s="102" t="s">
        <v>280</v>
      </c>
      <c r="F122" s="103">
        <v>79.18</v>
      </c>
      <c r="G122" s="79"/>
      <c r="H122" s="79"/>
      <c r="I122" s="80" t="s">
        <v>40</v>
      </c>
      <c r="J122" s="81">
        <f t="shared" si="8"/>
        <v>1</v>
      </c>
      <c r="K122" s="82" t="s">
        <v>64</v>
      </c>
      <c r="L122" s="82" t="s">
        <v>7</v>
      </c>
      <c r="M122" s="83"/>
      <c r="N122" s="79"/>
      <c r="O122" s="79"/>
      <c r="P122" s="84"/>
      <c r="Q122" s="79"/>
      <c r="R122" s="79"/>
      <c r="S122" s="84"/>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6">
        <f t="shared" si="9"/>
        <v>20586.800000000003</v>
      </c>
      <c r="BB122" s="87">
        <f t="shared" si="10"/>
        <v>20586.800000000003</v>
      </c>
      <c r="BC122" s="88" t="str">
        <f t="shared" si="11"/>
        <v>INR  Twenty Thousand Five Hundred &amp; Eighty Six  and Paise Eighty Only</v>
      </c>
      <c r="BE122" s="89">
        <v>86.13</v>
      </c>
      <c r="BF122" s="78">
        <v>44.2</v>
      </c>
      <c r="BG122" s="94">
        <f t="shared" si="6"/>
        <v>49.99904000000001</v>
      </c>
      <c r="BH122" s="94">
        <f t="shared" si="7"/>
        <v>97.43025600000001</v>
      </c>
      <c r="IE122" s="22"/>
      <c r="IF122" s="22"/>
      <c r="IG122" s="22"/>
      <c r="IH122" s="22"/>
      <c r="II122" s="22"/>
    </row>
    <row r="123" spans="1:243" s="21" customFormat="1" ht="42.75" customHeight="1">
      <c r="A123" s="33">
        <v>111</v>
      </c>
      <c r="B123" s="76" t="s">
        <v>404</v>
      </c>
      <c r="C123" s="100" t="s">
        <v>147</v>
      </c>
      <c r="D123" s="101">
        <v>8</v>
      </c>
      <c r="E123" s="102" t="s">
        <v>280</v>
      </c>
      <c r="F123" s="103">
        <v>1883.45</v>
      </c>
      <c r="G123" s="79"/>
      <c r="H123" s="79"/>
      <c r="I123" s="80" t="s">
        <v>40</v>
      </c>
      <c r="J123" s="81">
        <f t="shared" si="8"/>
        <v>1</v>
      </c>
      <c r="K123" s="82" t="s">
        <v>64</v>
      </c>
      <c r="L123" s="82" t="s">
        <v>7</v>
      </c>
      <c r="M123" s="83"/>
      <c r="N123" s="79"/>
      <c r="O123" s="79"/>
      <c r="P123" s="84"/>
      <c r="Q123" s="79"/>
      <c r="R123" s="79"/>
      <c r="S123" s="84"/>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6">
        <f t="shared" si="9"/>
        <v>15067.6</v>
      </c>
      <c r="BB123" s="87">
        <f t="shared" si="10"/>
        <v>15067.6</v>
      </c>
      <c r="BC123" s="88" t="str">
        <f t="shared" si="11"/>
        <v>INR  Fifteen Thousand  &amp;Sixty Seven  and Paise Sixty Only</v>
      </c>
      <c r="BE123" s="89">
        <v>86.84</v>
      </c>
      <c r="BF123" s="78">
        <v>45.1</v>
      </c>
      <c r="BG123" s="94">
        <f t="shared" si="6"/>
        <v>51.017120000000006</v>
      </c>
      <c r="BH123" s="94">
        <f t="shared" si="7"/>
        <v>98.23340800000003</v>
      </c>
      <c r="IE123" s="22"/>
      <c r="IF123" s="22"/>
      <c r="IG123" s="22"/>
      <c r="IH123" s="22"/>
      <c r="II123" s="22"/>
    </row>
    <row r="124" spans="1:243" s="21" customFormat="1" ht="90.75" customHeight="1">
      <c r="A124" s="33">
        <v>112</v>
      </c>
      <c r="B124" s="76" t="s">
        <v>405</v>
      </c>
      <c r="C124" s="100" t="s">
        <v>180</v>
      </c>
      <c r="D124" s="101">
        <v>140</v>
      </c>
      <c r="E124" s="102" t="s">
        <v>280</v>
      </c>
      <c r="F124" s="103">
        <v>111.99</v>
      </c>
      <c r="G124" s="79"/>
      <c r="H124" s="79"/>
      <c r="I124" s="80" t="s">
        <v>40</v>
      </c>
      <c r="J124" s="81">
        <f t="shared" si="8"/>
        <v>1</v>
      </c>
      <c r="K124" s="82" t="s">
        <v>64</v>
      </c>
      <c r="L124" s="82" t="s">
        <v>7</v>
      </c>
      <c r="M124" s="83"/>
      <c r="N124" s="79"/>
      <c r="O124" s="79"/>
      <c r="P124" s="84"/>
      <c r="Q124" s="79"/>
      <c r="R124" s="79"/>
      <c r="S124" s="84"/>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6">
        <f t="shared" si="9"/>
        <v>15678.599999999999</v>
      </c>
      <c r="BB124" s="87">
        <f t="shared" si="10"/>
        <v>15678.599999999999</v>
      </c>
      <c r="BC124" s="88" t="str">
        <f t="shared" si="11"/>
        <v>INR  Fifteen Thousand Six Hundred &amp; Seventy Eight  and Paise Sixty Only</v>
      </c>
      <c r="BE124" s="97">
        <v>119</v>
      </c>
      <c r="BF124" s="78">
        <v>45.81</v>
      </c>
      <c r="BG124" s="94">
        <f t="shared" si="6"/>
        <v>51.82027200000001</v>
      </c>
      <c r="BH124" s="94">
        <f t="shared" si="7"/>
        <v>134.6128</v>
      </c>
      <c r="IE124" s="22"/>
      <c r="IF124" s="22"/>
      <c r="IG124" s="22"/>
      <c r="IH124" s="22"/>
      <c r="II124" s="22"/>
    </row>
    <row r="125" spans="1:243" s="21" customFormat="1" ht="130.5" customHeight="1">
      <c r="A125" s="33">
        <v>113</v>
      </c>
      <c r="B125" s="76" t="s">
        <v>406</v>
      </c>
      <c r="C125" s="100" t="s">
        <v>148</v>
      </c>
      <c r="D125" s="101">
        <v>140</v>
      </c>
      <c r="E125" s="102" t="s">
        <v>280</v>
      </c>
      <c r="F125" s="103">
        <v>116.51</v>
      </c>
      <c r="G125" s="79"/>
      <c r="H125" s="79"/>
      <c r="I125" s="80" t="s">
        <v>40</v>
      </c>
      <c r="J125" s="81">
        <f>IF(I125="Less(-)",-1,1)</f>
        <v>1</v>
      </c>
      <c r="K125" s="82" t="s">
        <v>64</v>
      </c>
      <c r="L125" s="82" t="s">
        <v>7</v>
      </c>
      <c r="M125" s="83"/>
      <c r="N125" s="79"/>
      <c r="O125" s="79"/>
      <c r="P125" s="84"/>
      <c r="Q125" s="79"/>
      <c r="R125" s="79"/>
      <c r="S125" s="84"/>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6">
        <f>total_amount_ba($B$2,$D$2,D125,F125,J125,K125,M125)</f>
        <v>16311.400000000001</v>
      </c>
      <c r="BB125" s="87">
        <f>BA125+SUM(N125:AZ125)</f>
        <v>16311.400000000001</v>
      </c>
      <c r="BC125" s="88" t="str">
        <f>SpellNumber(L125,BB125)</f>
        <v>INR  Sixteen Thousand Three Hundred &amp; Eleven  and Paise Forty Only</v>
      </c>
      <c r="BE125" s="89">
        <v>2199</v>
      </c>
      <c r="BF125" s="78">
        <v>46.52</v>
      </c>
      <c r="BG125" s="94">
        <f t="shared" si="6"/>
        <v>52.62342400000001</v>
      </c>
      <c r="BH125" s="94">
        <f t="shared" si="7"/>
        <v>2487.5088</v>
      </c>
      <c r="IE125" s="22"/>
      <c r="IF125" s="22"/>
      <c r="IG125" s="22"/>
      <c r="IH125" s="22"/>
      <c r="II125" s="22"/>
    </row>
    <row r="126" spans="1:243" s="21" customFormat="1" ht="113.25" customHeight="1">
      <c r="A126" s="33">
        <v>114</v>
      </c>
      <c r="B126" s="76" t="s">
        <v>407</v>
      </c>
      <c r="C126" s="100" t="s">
        <v>149</v>
      </c>
      <c r="D126" s="101">
        <v>1530</v>
      </c>
      <c r="E126" s="102" t="s">
        <v>278</v>
      </c>
      <c r="F126" s="103">
        <v>99.55</v>
      </c>
      <c r="G126" s="79"/>
      <c r="H126" s="79"/>
      <c r="I126" s="80" t="s">
        <v>40</v>
      </c>
      <c r="J126" s="81">
        <f t="shared" si="8"/>
        <v>1</v>
      </c>
      <c r="K126" s="82" t="s">
        <v>64</v>
      </c>
      <c r="L126" s="82" t="s">
        <v>7</v>
      </c>
      <c r="M126" s="83"/>
      <c r="N126" s="79"/>
      <c r="O126" s="79"/>
      <c r="P126" s="84"/>
      <c r="Q126" s="79"/>
      <c r="R126" s="79"/>
      <c r="S126" s="84"/>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6">
        <f t="shared" si="9"/>
        <v>152311.5</v>
      </c>
      <c r="BB126" s="87">
        <f t="shared" si="10"/>
        <v>152311.5</v>
      </c>
      <c r="BC126" s="88" t="str">
        <f t="shared" si="11"/>
        <v>INR  One Lakh Fifty Two Thousand Three Hundred &amp; Eleven  and Paise Fifty Only</v>
      </c>
      <c r="BE126" s="89">
        <v>2225.39</v>
      </c>
      <c r="BF126" s="78">
        <v>47.230000000000004</v>
      </c>
      <c r="BG126" s="94">
        <f t="shared" si="6"/>
        <v>53.42657600000001</v>
      </c>
      <c r="BH126" s="94">
        <f t="shared" si="7"/>
        <v>2517.361168</v>
      </c>
      <c r="IE126" s="22"/>
      <c r="IF126" s="22"/>
      <c r="IG126" s="22"/>
      <c r="IH126" s="22"/>
      <c r="II126" s="22"/>
    </row>
    <row r="127" spans="1:243" s="21" customFormat="1" ht="90.75" customHeight="1">
      <c r="A127" s="33">
        <v>115</v>
      </c>
      <c r="B127" s="76" t="s">
        <v>408</v>
      </c>
      <c r="C127" s="100" t="s">
        <v>197</v>
      </c>
      <c r="D127" s="101">
        <v>100</v>
      </c>
      <c r="E127" s="102" t="s">
        <v>276</v>
      </c>
      <c r="F127" s="103">
        <v>6452.36</v>
      </c>
      <c r="G127" s="79"/>
      <c r="H127" s="79"/>
      <c r="I127" s="80" t="s">
        <v>40</v>
      </c>
      <c r="J127" s="81">
        <f t="shared" si="8"/>
        <v>1</v>
      </c>
      <c r="K127" s="82" t="s">
        <v>64</v>
      </c>
      <c r="L127" s="82" t="s">
        <v>7</v>
      </c>
      <c r="M127" s="83"/>
      <c r="N127" s="79"/>
      <c r="O127" s="79"/>
      <c r="P127" s="84"/>
      <c r="Q127" s="79"/>
      <c r="R127" s="79"/>
      <c r="S127" s="84"/>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6">
        <f t="shared" si="9"/>
        <v>645236</v>
      </c>
      <c r="BB127" s="87">
        <f t="shared" si="10"/>
        <v>645236</v>
      </c>
      <c r="BC127" s="88" t="str">
        <f t="shared" si="11"/>
        <v>INR  Six Lakh Forty Five Thousand Two Hundred &amp; Thirty Six  Only</v>
      </c>
      <c r="BE127" s="89">
        <v>2252.09</v>
      </c>
      <c r="BF127" s="78">
        <v>47.94</v>
      </c>
      <c r="BG127" s="94">
        <f t="shared" si="6"/>
        <v>54.22972800000001</v>
      </c>
      <c r="BH127" s="94">
        <f t="shared" si="7"/>
        <v>2547.5642080000002</v>
      </c>
      <c r="IE127" s="22"/>
      <c r="IF127" s="22"/>
      <c r="IG127" s="22"/>
      <c r="IH127" s="22"/>
      <c r="II127" s="22"/>
    </row>
    <row r="128" spans="1:243" s="21" customFormat="1" ht="84.75" customHeight="1">
      <c r="A128" s="33">
        <v>116</v>
      </c>
      <c r="B128" s="76" t="s">
        <v>409</v>
      </c>
      <c r="C128" s="100" t="s">
        <v>150</v>
      </c>
      <c r="D128" s="101">
        <v>3120</v>
      </c>
      <c r="E128" s="102" t="s">
        <v>279</v>
      </c>
      <c r="F128" s="103">
        <v>20.36</v>
      </c>
      <c r="G128" s="79"/>
      <c r="H128" s="79"/>
      <c r="I128" s="80" t="s">
        <v>40</v>
      </c>
      <c r="J128" s="81">
        <f t="shared" si="8"/>
        <v>1</v>
      </c>
      <c r="K128" s="82" t="s">
        <v>64</v>
      </c>
      <c r="L128" s="82" t="s">
        <v>7</v>
      </c>
      <c r="M128" s="83"/>
      <c r="N128" s="79"/>
      <c r="O128" s="79"/>
      <c r="P128" s="84"/>
      <c r="Q128" s="79"/>
      <c r="R128" s="79"/>
      <c r="S128" s="84"/>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6">
        <f t="shared" si="9"/>
        <v>63523.2</v>
      </c>
      <c r="BB128" s="87">
        <f t="shared" si="10"/>
        <v>63523.2</v>
      </c>
      <c r="BC128" s="88" t="str">
        <f t="shared" si="11"/>
        <v>INR  Sixty Three Thousand Five Hundred &amp; Twenty Three  and Paise Twenty Only</v>
      </c>
      <c r="BE128" s="89">
        <v>2279.12</v>
      </c>
      <c r="BF128" s="78">
        <v>62</v>
      </c>
      <c r="BG128" s="94">
        <f t="shared" si="6"/>
        <v>70.13440000000001</v>
      </c>
      <c r="BH128" s="94">
        <f t="shared" si="7"/>
        <v>2578.140544</v>
      </c>
      <c r="IE128" s="22"/>
      <c r="IF128" s="22"/>
      <c r="IG128" s="22"/>
      <c r="IH128" s="22"/>
      <c r="II128" s="22"/>
    </row>
    <row r="129" spans="1:243" s="21" customFormat="1" ht="198" customHeight="1">
      <c r="A129" s="33">
        <v>117</v>
      </c>
      <c r="B129" s="76" t="s">
        <v>410</v>
      </c>
      <c r="C129" s="100" t="s">
        <v>151</v>
      </c>
      <c r="D129" s="101">
        <v>25</v>
      </c>
      <c r="E129" s="102" t="s">
        <v>316</v>
      </c>
      <c r="F129" s="103">
        <v>647.05</v>
      </c>
      <c r="G129" s="79"/>
      <c r="H129" s="79"/>
      <c r="I129" s="80" t="s">
        <v>40</v>
      </c>
      <c r="J129" s="81">
        <f t="shared" si="8"/>
        <v>1</v>
      </c>
      <c r="K129" s="82" t="s">
        <v>64</v>
      </c>
      <c r="L129" s="82" t="s">
        <v>7</v>
      </c>
      <c r="M129" s="83"/>
      <c r="N129" s="79"/>
      <c r="O129" s="79"/>
      <c r="P129" s="84"/>
      <c r="Q129" s="79"/>
      <c r="R129" s="79"/>
      <c r="S129" s="84"/>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6">
        <f t="shared" si="9"/>
        <v>16176.249999999998</v>
      </c>
      <c r="BB129" s="87">
        <f t="shared" si="10"/>
        <v>16176.249999999998</v>
      </c>
      <c r="BC129" s="88" t="str">
        <f t="shared" si="11"/>
        <v>INR  Sixteen Thousand One Hundred &amp; Seventy Six  and Paise Twenty Five Only</v>
      </c>
      <c r="BE129" s="89">
        <v>9888</v>
      </c>
      <c r="BF129" s="78">
        <v>62</v>
      </c>
      <c r="BG129" s="94">
        <f t="shared" si="6"/>
        <v>70.13440000000001</v>
      </c>
      <c r="BH129" s="94">
        <f t="shared" si="7"/>
        <v>11185.305600000002</v>
      </c>
      <c r="IE129" s="22"/>
      <c r="IF129" s="22"/>
      <c r="IG129" s="22"/>
      <c r="IH129" s="22"/>
      <c r="II129" s="22"/>
    </row>
    <row r="130" spans="1:243" s="21" customFormat="1" ht="135" customHeight="1">
      <c r="A130" s="33">
        <v>118</v>
      </c>
      <c r="B130" s="76" t="s">
        <v>411</v>
      </c>
      <c r="C130" s="100" t="s">
        <v>152</v>
      </c>
      <c r="D130" s="101">
        <v>12</v>
      </c>
      <c r="E130" s="102" t="s">
        <v>280</v>
      </c>
      <c r="F130" s="103">
        <v>794.1</v>
      </c>
      <c r="G130" s="79"/>
      <c r="H130" s="79"/>
      <c r="I130" s="80" t="s">
        <v>40</v>
      </c>
      <c r="J130" s="81">
        <f t="shared" si="8"/>
        <v>1</v>
      </c>
      <c r="K130" s="82" t="s">
        <v>64</v>
      </c>
      <c r="L130" s="82" t="s">
        <v>7</v>
      </c>
      <c r="M130" s="83"/>
      <c r="N130" s="79"/>
      <c r="O130" s="79"/>
      <c r="P130" s="84"/>
      <c r="Q130" s="79"/>
      <c r="R130" s="79"/>
      <c r="S130" s="84"/>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6">
        <f t="shared" si="9"/>
        <v>9529.2</v>
      </c>
      <c r="BB130" s="87">
        <f t="shared" si="10"/>
        <v>9529.2</v>
      </c>
      <c r="BC130" s="88" t="str">
        <f t="shared" si="11"/>
        <v>INR  Nine Thousand Five Hundred &amp; Twenty Nine  and Paise Twenty Only</v>
      </c>
      <c r="BE130" s="89">
        <v>9986</v>
      </c>
      <c r="BF130" s="78">
        <v>62</v>
      </c>
      <c r="BG130" s="94">
        <f t="shared" si="6"/>
        <v>70.13440000000001</v>
      </c>
      <c r="BH130" s="94">
        <f t="shared" si="7"/>
        <v>11296.1632</v>
      </c>
      <c r="IE130" s="22"/>
      <c r="IF130" s="22"/>
      <c r="IG130" s="22"/>
      <c r="IH130" s="22"/>
      <c r="II130" s="22"/>
    </row>
    <row r="131" spans="1:243" s="21" customFormat="1" ht="73.5" customHeight="1">
      <c r="A131" s="33">
        <v>119</v>
      </c>
      <c r="B131" s="76" t="s">
        <v>412</v>
      </c>
      <c r="C131" s="100" t="s">
        <v>153</v>
      </c>
      <c r="D131" s="101">
        <v>190</v>
      </c>
      <c r="E131" s="102" t="s">
        <v>316</v>
      </c>
      <c r="F131" s="103">
        <v>13.57</v>
      </c>
      <c r="G131" s="79"/>
      <c r="H131" s="79"/>
      <c r="I131" s="80" t="s">
        <v>40</v>
      </c>
      <c r="J131" s="81">
        <f>IF(I131="Less(-)",-1,1)</f>
        <v>1</v>
      </c>
      <c r="K131" s="82" t="s">
        <v>64</v>
      </c>
      <c r="L131" s="82" t="s">
        <v>7</v>
      </c>
      <c r="M131" s="83"/>
      <c r="N131" s="79"/>
      <c r="O131" s="79"/>
      <c r="P131" s="84"/>
      <c r="Q131" s="79"/>
      <c r="R131" s="79"/>
      <c r="S131" s="84"/>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6">
        <f>total_amount_ba($B$2,$D$2,D131,F131,J131,K131,M131)</f>
        <v>2578.3</v>
      </c>
      <c r="BB131" s="87">
        <f>BA131+SUM(N131:AZ131)</f>
        <v>2578.3</v>
      </c>
      <c r="BC131" s="88" t="str">
        <f>SpellNumber(L131,BB131)</f>
        <v>INR  Two Thousand Five Hundred &amp; Seventy Eight  and Paise Thirty Only</v>
      </c>
      <c r="BE131" s="89">
        <v>10086.75</v>
      </c>
      <c r="BF131" s="78">
        <v>62</v>
      </c>
      <c r="BG131" s="94">
        <f t="shared" si="6"/>
        <v>70.13440000000001</v>
      </c>
      <c r="BH131" s="94">
        <f t="shared" si="7"/>
        <v>11410.131600000002</v>
      </c>
      <c r="IE131" s="22"/>
      <c r="IF131" s="22"/>
      <c r="IG131" s="22"/>
      <c r="IH131" s="22"/>
      <c r="II131" s="22"/>
    </row>
    <row r="132" spans="1:243" s="21" customFormat="1" ht="296.25" customHeight="1">
      <c r="A132" s="33">
        <v>120</v>
      </c>
      <c r="B132" s="76" t="s">
        <v>413</v>
      </c>
      <c r="C132" s="100" t="s">
        <v>154</v>
      </c>
      <c r="D132" s="101">
        <v>150</v>
      </c>
      <c r="E132" s="102" t="s">
        <v>279</v>
      </c>
      <c r="F132" s="103">
        <v>677.59</v>
      </c>
      <c r="G132" s="79"/>
      <c r="H132" s="79"/>
      <c r="I132" s="80" t="s">
        <v>40</v>
      </c>
      <c r="J132" s="81">
        <f t="shared" si="8"/>
        <v>1</v>
      </c>
      <c r="K132" s="82" t="s">
        <v>64</v>
      </c>
      <c r="L132" s="82" t="s">
        <v>7</v>
      </c>
      <c r="M132" s="83"/>
      <c r="N132" s="79"/>
      <c r="O132" s="79"/>
      <c r="P132" s="84"/>
      <c r="Q132" s="79"/>
      <c r="R132" s="79"/>
      <c r="S132" s="84"/>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6">
        <f t="shared" si="9"/>
        <v>101638.5</v>
      </c>
      <c r="BB132" s="87">
        <f t="shared" si="10"/>
        <v>101638.5</v>
      </c>
      <c r="BC132" s="88" t="str">
        <f t="shared" si="11"/>
        <v>INR  One Lakh One Thousand Six Hundred &amp; Thirty Eight  and Paise Fifty Only</v>
      </c>
      <c r="BE132" s="89">
        <v>10187.62</v>
      </c>
      <c r="BF132" s="78">
        <v>62</v>
      </c>
      <c r="BG132" s="94">
        <f t="shared" si="6"/>
        <v>70.13440000000001</v>
      </c>
      <c r="BH132" s="94">
        <f t="shared" si="7"/>
        <v>11524.235744000003</v>
      </c>
      <c r="IE132" s="22"/>
      <c r="IF132" s="22"/>
      <c r="IG132" s="22"/>
      <c r="IH132" s="22"/>
      <c r="II132" s="22"/>
    </row>
    <row r="133" spans="1:243" s="21" customFormat="1" ht="300.75" customHeight="1">
      <c r="A133" s="33">
        <v>121</v>
      </c>
      <c r="B133" s="76" t="s">
        <v>414</v>
      </c>
      <c r="C133" s="100" t="s">
        <v>155</v>
      </c>
      <c r="D133" s="101">
        <v>120</v>
      </c>
      <c r="E133" s="102" t="s">
        <v>279</v>
      </c>
      <c r="F133" s="103">
        <v>434.38</v>
      </c>
      <c r="G133" s="79"/>
      <c r="H133" s="79"/>
      <c r="I133" s="80" t="s">
        <v>40</v>
      </c>
      <c r="J133" s="81">
        <f t="shared" si="8"/>
        <v>1</v>
      </c>
      <c r="K133" s="82" t="s">
        <v>64</v>
      </c>
      <c r="L133" s="82" t="s">
        <v>7</v>
      </c>
      <c r="M133" s="83"/>
      <c r="N133" s="79"/>
      <c r="O133" s="79"/>
      <c r="P133" s="84"/>
      <c r="Q133" s="79"/>
      <c r="R133" s="79"/>
      <c r="S133" s="84"/>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6">
        <f t="shared" si="9"/>
        <v>52125.6</v>
      </c>
      <c r="BB133" s="87">
        <f t="shared" si="10"/>
        <v>52125.6</v>
      </c>
      <c r="BC133" s="88" t="str">
        <f t="shared" si="11"/>
        <v>INR  Fifty Two Thousand One Hundred &amp; Twenty Five  and Paise Sixty Only</v>
      </c>
      <c r="BE133" s="89">
        <v>536</v>
      </c>
      <c r="BF133" s="78">
        <v>67</v>
      </c>
      <c r="BG133" s="94">
        <f t="shared" si="6"/>
        <v>75.7904</v>
      </c>
      <c r="BH133" s="94">
        <f t="shared" si="7"/>
        <v>606.3232</v>
      </c>
      <c r="IE133" s="22"/>
      <c r="IF133" s="22"/>
      <c r="IG133" s="22"/>
      <c r="IH133" s="22"/>
      <c r="II133" s="22"/>
    </row>
    <row r="134" spans="1:243" s="21" customFormat="1" ht="298.5" customHeight="1">
      <c r="A134" s="33">
        <v>122</v>
      </c>
      <c r="B134" s="76" t="s">
        <v>415</v>
      </c>
      <c r="C134" s="100" t="s">
        <v>181</v>
      </c>
      <c r="D134" s="101">
        <v>180</v>
      </c>
      <c r="E134" s="102" t="s">
        <v>279</v>
      </c>
      <c r="F134" s="103">
        <v>330.31</v>
      </c>
      <c r="G134" s="79"/>
      <c r="H134" s="79"/>
      <c r="I134" s="80" t="s">
        <v>40</v>
      </c>
      <c r="J134" s="81">
        <f t="shared" si="8"/>
        <v>1</v>
      </c>
      <c r="K134" s="82" t="s">
        <v>64</v>
      </c>
      <c r="L134" s="82" t="s">
        <v>7</v>
      </c>
      <c r="M134" s="83"/>
      <c r="N134" s="79"/>
      <c r="O134" s="79"/>
      <c r="P134" s="84"/>
      <c r="Q134" s="79"/>
      <c r="R134" s="79"/>
      <c r="S134" s="84"/>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6">
        <f t="shared" si="9"/>
        <v>59455.8</v>
      </c>
      <c r="BB134" s="87">
        <f t="shared" si="10"/>
        <v>59455.8</v>
      </c>
      <c r="BC134" s="88" t="str">
        <f t="shared" si="11"/>
        <v>INR  Fifty Nine Thousand Four Hundred &amp; Fifty Five  and Paise Eighty Only</v>
      </c>
      <c r="BE134" s="95">
        <v>83218</v>
      </c>
      <c r="BF134" s="78">
        <v>67.71</v>
      </c>
      <c r="BG134" s="94">
        <f t="shared" si="6"/>
        <v>76.593552</v>
      </c>
      <c r="BH134" s="94">
        <f t="shared" si="7"/>
        <v>94136.2016</v>
      </c>
      <c r="IE134" s="22"/>
      <c r="IF134" s="22"/>
      <c r="IG134" s="22"/>
      <c r="IH134" s="22"/>
      <c r="II134" s="22"/>
    </row>
    <row r="135" spans="1:243" s="21" customFormat="1" ht="306" customHeight="1">
      <c r="A135" s="33">
        <v>123</v>
      </c>
      <c r="B135" s="76" t="s">
        <v>416</v>
      </c>
      <c r="C135" s="100" t="s">
        <v>156</v>
      </c>
      <c r="D135" s="101">
        <v>450</v>
      </c>
      <c r="E135" s="102" t="s">
        <v>279</v>
      </c>
      <c r="F135" s="103">
        <v>145.92</v>
      </c>
      <c r="G135" s="79"/>
      <c r="H135" s="79"/>
      <c r="I135" s="80" t="s">
        <v>40</v>
      </c>
      <c r="J135" s="81">
        <f t="shared" si="8"/>
        <v>1</v>
      </c>
      <c r="K135" s="82" t="s">
        <v>64</v>
      </c>
      <c r="L135" s="82" t="s">
        <v>7</v>
      </c>
      <c r="M135" s="83"/>
      <c r="N135" s="79"/>
      <c r="O135" s="79"/>
      <c r="P135" s="84"/>
      <c r="Q135" s="79"/>
      <c r="R135" s="79"/>
      <c r="S135" s="84"/>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6">
        <f t="shared" si="9"/>
        <v>65664</v>
      </c>
      <c r="BB135" s="87">
        <f t="shared" si="10"/>
        <v>65664</v>
      </c>
      <c r="BC135" s="88" t="str">
        <f t="shared" si="11"/>
        <v>INR  Sixty Five Thousand Six Hundred &amp; Sixty Four  Only</v>
      </c>
      <c r="BE135" s="95">
        <v>2659</v>
      </c>
      <c r="BF135" s="78">
        <v>68.42</v>
      </c>
      <c r="BG135" s="94">
        <f t="shared" si="6"/>
        <v>77.39670400000001</v>
      </c>
      <c r="BH135" s="94">
        <f t="shared" si="7"/>
        <v>3007.8608000000004</v>
      </c>
      <c r="IE135" s="22"/>
      <c r="IF135" s="22"/>
      <c r="IG135" s="22"/>
      <c r="IH135" s="22"/>
      <c r="II135" s="22"/>
    </row>
    <row r="136" spans="1:243" s="21" customFormat="1" ht="292.5" customHeight="1">
      <c r="A136" s="33">
        <v>124</v>
      </c>
      <c r="B136" s="76" t="s">
        <v>417</v>
      </c>
      <c r="C136" s="100" t="s">
        <v>157</v>
      </c>
      <c r="D136" s="101">
        <v>650</v>
      </c>
      <c r="E136" s="102" t="s">
        <v>279</v>
      </c>
      <c r="F136" s="103">
        <v>154.97</v>
      </c>
      <c r="G136" s="79"/>
      <c r="H136" s="79"/>
      <c r="I136" s="80" t="s">
        <v>40</v>
      </c>
      <c r="J136" s="81">
        <f t="shared" si="8"/>
        <v>1</v>
      </c>
      <c r="K136" s="82" t="s">
        <v>64</v>
      </c>
      <c r="L136" s="82" t="s">
        <v>7</v>
      </c>
      <c r="M136" s="83"/>
      <c r="N136" s="79"/>
      <c r="O136" s="79"/>
      <c r="P136" s="84"/>
      <c r="Q136" s="79"/>
      <c r="R136" s="79"/>
      <c r="S136" s="84"/>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6">
        <f t="shared" si="9"/>
        <v>100730.5</v>
      </c>
      <c r="BB136" s="87">
        <f t="shared" si="10"/>
        <v>100730.5</v>
      </c>
      <c r="BC136" s="88" t="str">
        <f t="shared" si="11"/>
        <v>INR  One Lakh Seven Hundred &amp; Thirty  and Paise Fifty Only</v>
      </c>
      <c r="BE136" s="95">
        <v>2673</v>
      </c>
      <c r="BF136" s="78">
        <v>69.13</v>
      </c>
      <c r="BG136" s="94">
        <f t="shared" si="6"/>
        <v>78.199856</v>
      </c>
      <c r="BH136" s="94">
        <f t="shared" si="7"/>
        <v>3023.6976000000004</v>
      </c>
      <c r="IE136" s="22"/>
      <c r="IF136" s="22"/>
      <c r="IG136" s="22"/>
      <c r="IH136" s="22"/>
      <c r="II136" s="22"/>
    </row>
    <row r="137" spans="1:243" s="21" customFormat="1" ht="88.5" customHeight="1">
      <c r="A137" s="33">
        <v>125</v>
      </c>
      <c r="B137" s="76" t="s">
        <v>418</v>
      </c>
      <c r="C137" s="100" t="s">
        <v>198</v>
      </c>
      <c r="D137" s="101">
        <v>5</v>
      </c>
      <c r="E137" s="102" t="s">
        <v>280</v>
      </c>
      <c r="F137" s="103">
        <v>4467.11</v>
      </c>
      <c r="G137" s="79"/>
      <c r="H137" s="79"/>
      <c r="I137" s="80" t="s">
        <v>40</v>
      </c>
      <c r="J137" s="81">
        <f>IF(I137="Less(-)",-1,1)</f>
        <v>1</v>
      </c>
      <c r="K137" s="82" t="s">
        <v>64</v>
      </c>
      <c r="L137" s="82" t="s">
        <v>7</v>
      </c>
      <c r="M137" s="83"/>
      <c r="N137" s="79"/>
      <c r="O137" s="79"/>
      <c r="P137" s="84"/>
      <c r="Q137" s="79"/>
      <c r="R137" s="79"/>
      <c r="S137" s="84"/>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6">
        <f>total_amount_ba($B$2,$D$2,D137,F137,J137,K137,M137)</f>
        <v>22335.55</v>
      </c>
      <c r="BB137" s="87">
        <f>BA137+SUM(N137:AZ137)</f>
        <v>22335.55</v>
      </c>
      <c r="BC137" s="88" t="str">
        <f>SpellNumber(L137,BB137)</f>
        <v>INR  Twenty Two Thousand Three Hundred &amp; Thirty Five  and Paise Fifty Five Only</v>
      </c>
      <c r="BE137" s="95">
        <v>2687</v>
      </c>
      <c r="BF137" s="78">
        <v>69.84</v>
      </c>
      <c r="BG137" s="94">
        <f t="shared" si="6"/>
        <v>79.00300800000001</v>
      </c>
      <c r="BH137" s="94">
        <f t="shared" si="7"/>
        <v>3039.5344000000005</v>
      </c>
      <c r="IE137" s="22"/>
      <c r="IF137" s="22"/>
      <c r="IG137" s="22"/>
      <c r="IH137" s="22"/>
      <c r="II137" s="22"/>
    </row>
    <row r="138" spans="1:243" s="21" customFormat="1" ht="88.5" customHeight="1">
      <c r="A138" s="33">
        <v>126</v>
      </c>
      <c r="B138" s="76" t="s">
        <v>419</v>
      </c>
      <c r="C138" s="100" t="s">
        <v>158</v>
      </c>
      <c r="D138" s="101">
        <v>15</v>
      </c>
      <c r="E138" s="102" t="s">
        <v>280</v>
      </c>
      <c r="F138" s="103">
        <v>2671.89</v>
      </c>
      <c r="G138" s="79"/>
      <c r="H138" s="79"/>
      <c r="I138" s="80" t="s">
        <v>40</v>
      </c>
      <c r="J138" s="81">
        <f t="shared" si="8"/>
        <v>1</v>
      </c>
      <c r="K138" s="82" t="s">
        <v>64</v>
      </c>
      <c r="L138" s="82" t="s">
        <v>7</v>
      </c>
      <c r="M138" s="83"/>
      <c r="N138" s="79"/>
      <c r="O138" s="79"/>
      <c r="P138" s="84"/>
      <c r="Q138" s="79"/>
      <c r="R138" s="79"/>
      <c r="S138" s="84"/>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6">
        <f t="shared" si="9"/>
        <v>40078.35</v>
      </c>
      <c r="BB138" s="87">
        <f t="shared" si="10"/>
        <v>40078.35</v>
      </c>
      <c r="BC138" s="88" t="str">
        <f t="shared" si="11"/>
        <v>INR  Forty Thousand  &amp;Seventy Eight  and Paise Thirty Five Only</v>
      </c>
      <c r="BE138" s="95">
        <v>2701</v>
      </c>
      <c r="BF138" s="78">
        <v>29</v>
      </c>
      <c r="BG138" s="94">
        <f t="shared" si="6"/>
        <v>32.80480000000001</v>
      </c>
      <c r="BH138" s="94">
        <f t="shared" si="7"/>
        <v>3055.3712000000005</v>
      </c>
      <c r="IE138" s="22"/>
      <c r="IF138" s="22"/>
      <c r="IG138" s="22"/>
      <c r="IH138" s="22"/>
      <c r="II138" s="22"/>
    </row>
    <row r="139" spans="1:243" s="67" customFormat="1" ht="87.75" customHeight="1">
      <c r="A139" s="33">
        <v>127</v>
      </c>
      <c r="B139" s="76" t="s">
        <v>420</v>
      </c>
      <c r="C139" s="100" t="s">
        <v>159</v>
      </c>
      <c r="D139" s="101">
        <v>25</v>
      </c>
      <c r="E139" s="102" t="s">
        <v>280</v>
      </c>
      <c r="F139" s="103">
        <v>1861.96</v>
      </c>
      <c r="G139" s="79"/>
      <c r="H139" s="79"/>
      <c r="I139" s="80" t="s">
        <v>40</v>
      </c>
      <c r="J139" s="81">
        <f t="shared" si="8"/>
        <v>1</v>
      </c>
      <c r="K139" s="82" t="s">
        <v>64</v>
      </c>
      <c r="L139" s="82" t="s">
        <v>7</v>
      </c>
      <c r="M139" s="83"/>
      <c r="N139" s="79"/>
      <c r="O139" s="79"/>
      <c r="P139" s="84"/>
      <c r="Q139" s="79"/>
      <c r="R139" s="79"/>
      <c r="S139" s="84"/>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6">
        <f t="shared" si="9"/>
        <v>46549</v>
      </c>
      <c r="BB139" s="87">
        <f t="shared" si="10"/>
        <v>46549</v>
      </c>
      <c r="BC139" s="88" t="str">
        <f t="shared" si="11"/>
        <v>INR  Forty Six Thousand Five Hundred &amp; Forty Nine  Only</v>
      </c>
      <c r="BD139" s="69"/>
      <c r="BE139" s="89">
        <v>497</v>
      </c>
      <c r="BF139" s="78">
        <v>29</v>
      </c>
      <c r="BG139" s="94">
        <f t="shared" si="6"/>
        <v>32.80480000000001</v>
      </c>
      <c r="BH139" s="94">
        <f t="shared" si="7"/>
        <v>562.2064000000001</v>
      </c>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IE139" s="68"/>
      <c r="IF139" s="68"/>
      <c r="IG139" s="68"/>
      <c r="IH139" s="68"/>
      <c r="II139" s="68"/>
    </row>
    <row r="140" spans="1:243" s="21" customFormat="1" ht="84" customHeight="1">
      <c r="A140" s="33">
        <v>128</v>
      </c>
      <c r="B140" s="76" t="s">
        <v>421</v>
      </c>
      <c r="C140" s="100" t="s">
        <v>199</v>
      </c>
      <c r="D140" s="101">
        <v>4</v>
      </c>
      <c r="E140" s="102" t="s">
        <v>280</v>
      </c>
      <c r="F140" s="103">
        <v>1018.08</v>
      </c>
      <c r="G140" s="79"/>
      <c r="H140" s="79"/>
      <c r="I140" s="80" t="s">
        <v>40</v>
      </c>
      <c r="J140" s="81">
        <f t="shared" si="8"/>
        <v>1</v>
      </c>
      <c r="K140" s="82" t="s">
        <v>64</v>
      </c>
      <c r="L140" s="82" t="s">
        <v>7</v>
      </c>
      <c r="M140" s="83"/>
      <c r="N140" s="79"/>
      <c r="O140" s="79"/>
      <c r="P140" s="84"/>
      <c r="Q140" s="79"/>
      <c r="R140" s="79"/>
      <c r="S140" s="84"/>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6">
        <f t="shared" si="9"/>
        <v>4072.32</v>
      </c>
      <c r="BB140" s="87">
        <f t="shared" si="10"/>
        <v>4072.32</v>
      </c>
      <c r="BC140" s="88" t="str">
        <f t="shared" si="11"/>
        <v>INR  Four Thousand  &amp;Seventy Two  and Paise Thirty Two Only</v>
      </c>
      <c r="BE140" s="95">
        <v>2763</v>
      </c>
      <c r="BF140" s="78">
        <v>29</v>
      </c>
      <c r="BG140" s="94">
        <f t="shared" si="6"/>
        <v>32.80480000000001</v>
      </c>
      <c r="BH140" s="94">
        <f t="shared" si="7"/>
        <v>3125.5056000000004</v>
      </c>
      <c r="IE140" s="22"/>
      <c r="IF140" s="22"/>
      <c r="IG140" s="22"/>
      <c r="IH140" s="22"/>
      <c r="II140" s="22"/>
    </row>
    <row r="141" spans="1:243" s="21" customFormat="1" ht="78.75" customHeight="1">
      <c r="A141" s="33">
        <v>129</v>
      </c>
      <c r="B141" s="76" t="s">
        <v>422</v>
      </c>
      <c r="C141" s="100" t="s">
        <v>200</v>
      </c>
      <c r="D141" s="101">
        <v>15</v>
      </c>
      <c r="E141" s="102" t="s">
        <v>280</v>
      </c>
      <c r="F141" s="103">
        <v>1607.44</v>
      </c>
      <c r="G141" s="79"/>
      <c r="H141" s="79"/>
      <c r="I141" s="80" t="s">
        <v>40</v>
      </c>
      <c r="J141" s="81">
        <f t="shared" si="8"/>
        <v>1</v>
      </c>
      <c r="K141" s="82" t="s">
        <v>64</v>
      </c>
      <c r="L141" s="82" t="s">
        <v>7</v>
      </c>
      <c r="M141" s="83"/>
      <c r="N141" s="79"/>
      <c r="O141" s="79"/>
      <c r="P141" s="84"/>
      <c r="Q141" s="79"/>
      <c r="R141" s="79"/>
      <c r="S141" s="84"/>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6">
        <f t="shared" si="9"/>
        <v>24111.600000000002</v>
      </c>
      <c r="BB141" s="87">
        <f t="shared" si="10"/>
        <v>24111.600000000002</v>
      </c>
      <c r="BC141" s="88" t="str">
        <f t="shared" si="11"/>
        <v>INR  Twenty Four Thousand One Hundred &amp; Eleven  and Paise Sixty Only</v>
      </c>
      <c r="BE141" s="95">
        <v>2777</v>
      </c>
      <c r="BF141" s="78">
        <v>29</v>
      </c>
      <c r="BG141" s="94">
        <f t="shared" si="6"/>
        <v>32.80480000000001</v>
      </c>
      <c r="BH141" s="94">
        <f t="shared" si="7"/>
        <v>3141.3424000000005</v>
      </c>
      <c r="IE141" s="22"/>
      <c r="IF141" s="22"/>
      <c r="IG141" s="22"/>
      <c r="IH141" s="22"/>
      <c r="II141" s="22"/>
    </row>
    <row r="142" spans="1:243" s="21" customFormat="1" ht="74.25" customHeight="1">
      <c r="A142" s="33">
        <v>130</v>
      </c>
      <c r="B142" s="76" t="s">
        <v>423</v>
      </c>
      <c r="C142" s="100" t="s">
        <v>160</v>
      </c>
      <c r="D142" s="101">
        <v>3</v>
      </c>
      <c r="E142" s="102" t="s">
        <v>280</v>
      </c>
      <c r="F142" s="103">
        <v>3511.24</v>
      </c>
      <c r="G142" s="79"/>
      <c r="H142" s="79"/>
      <c r="I142" s="80" t="s">
        <v>40</v>
      </c>
      <c r="J142" s="81">
        <f>IF(I142="Less(-)",-1,1)</f>
        <v>1</v>
      </c>
      <c r="K142" s="82" t="s">
        <v>64</v>
      </c>
      <c r="L142" s="82" t="s">
        <v>7</v>
      </c>
      <c r="M142" s="83"/>
      <c r="N142" s="79"/>
      <c r="O142" s="79"/>
      <c r="P142" s="84"/>
      <c r="Q142" s="79"/>
      <c r="R142" s="79"/>
      <c r="S142" s="84"/>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6">
        <f>total_amount_ba($B$2,$D$2,D142,F142,J142,K142,M142)</f>
        <v>10533.72</v>
      </c>
      <c r="BB142" s="87">
        <f>BA142+SUM(N142:AZ142)</f>
        <v>10533.72</v>
      </c>
      <c r="BC142" s="88" t="str">
        <f>SpellNumber(L142,BB142)</f>
        <v>INR  Ten Thousand Five Hundred &amp; Thirty Three  and Paise Seventy Two Only</v>
      </c>
      <c r="BE142" s="95">
        <v>2791</v>
      </c>
      <c r="BF142" s="78">
        <v>29</v>
      </c>
      <c r="BG142" s="94">
        <f t="shared" si="6"/>
        <v>32.80480000000001</v>
      </c>
      <c r="BH142" s="94">
        <f t="shared" si="7"/>
        <v>3157.1792</v>
      </c>
      <c r="IE142" s="22"/>
      <c r="IF142" s="22"/>
      <c r="IG142" s="22"/>
      <c r="IH142" s="22"/>
      <c r="II142" s="22"/>
    </row>
    <row r="143" spans="1:243" s="21" customFormat="1" ht="76.5" customHeight="1">
      <c r="A143" s="33">
        <v>131</v>
      </c>
      <c r="B143" s="76" t="s">
        <v>424</v>
      </c>
      <c r="C143" s="100" t="s">
        <v>161</v>
      </c>
      <c r="D143" s="101">
        <v>15</v>
      </c>
      <c r="E143" s="102" t="s">
        <v>280</v>
      </c>
      <c r="F143" s="103">
        <v>429.86</v>
      </c>
      <c r="G143" s="79"/>
      <c r="H143" s="79"/>
      <c r="I143" s="80" t="s">
        <v>40</v>
      </c>
      <c r="J143" s="81">
        <f aca="true" t="shared" si="12" ref="J143:J205">IF(I143="Less(-)",-1,1)</f>
        <v>1</v>
      </c>
      <c r="K143" s="82" t="s">
        <v>64</v>
      </c>
      <c r="L143" s="82" t="s">
        <v>7</v>
      </c>
      <c r="M143" s="83"/>
      <c r="N143" s="79"/>
      <c r="O143" s="79"/>
      <c r="P143" s="84"/>
      <c r="Q143" s="79"/>
      <c r="R143" s="79"/>
      <c r="S143" s="84"/>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6">
        <f aca="true" t="shared" si="13" ref="BA143:BA205">total_amount_ba($B$2,$D$2,D143,F143,J143,K143,M143)</f>
        <v>6447.900000000001</v>
      </c>
      <c r="BB143" s="87">
        <f aca="true" t="shared" si="14" ref="BB143:BB205">BA143+SUM(N143:AZ143)</f>
        <v>6447.900000000001</v>
      </c>
      <c r="BC143" s="88" t="str">
        <f aca="true" t="shared" si="15" ref="BC143:BC205">SpellNumber(L143,BB143)</f>
        <v>INR  Six Thousand Four Hundred &amp; Forty Seven  and Paise Ninety Only</v>
      </c>
      <c r="BE143" s="95">
        <v>2805</v>
      </c>
      <c r="BF143" s="78">
        <v>72</v>
      </c>
      <c r="BG143" s="94">
        <f aca="true" t="shared" si="16" ref="BG143:BG205">BF143*1.12*1.01</f>
        <v>81.44640000000001</v>
      </c>
      <c r="BH143" s="94">
        <f aca="true" t="shared" si="17" ref="BH143:BH205">BE143*1.12*1.01</f>
        <v>3173.0160000000005</v>
      </c>
      <c r="IE143" s="22"/>
      <c r="IF143" s="22"/>
      <c r="IG143" s="22"/>
      <c r="IH143" s="22"/>
      <c r="II143" s="22"/>
    </row>
    <row r="144" spans="1:243" s="21" customFormat="1" ht="76.5" customHeight="1">
      <c r="A144" s="33">
        <v>132</v>
      </c>
      <c r="B144" s="76" t="s">
        <v>425</v>
      </c>
      <c r="C144" s="100" t="s">
        <v>162</v>
      </c>
      <c r="D144" s="101">
        <v>3</v>
      </c>
      <c r="E144" s="102" t="s">
        <v>280</v>
      </c>
      <c r="F144" s="103">
        <v>548.63</v>
      </c>
      <c r="G144" s="79"/>
      <c r="H144" s="79"/>
      <c r="I144" s="80" t="s">
        <v>40</v>
      </c>
      <c r="J144" s="81">
        <f t="shared" si="12"/>
        <v>1</v>
      </c>
      <c r="K144" s="82" t="s">
        <v>64</v>
      </c>
      <c r="L144" s="82" t="s">
        <v>7</v>
      </c>
      <c r="M144" s="83"/>
      <c r="N144" s="79"/>
      <c r="O144" s="79"/>
      <c r="P144" s="84"/>
      <c r="Q144" s="79"/>
      <c r="R144" s="79"/>
      <c r="S144" s="84"/>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6">
        <f t="shared" si="13"/>
        <v>1645.8899999999999</v>
      </c>
      <c r="BB144" s="87">
        <f t="shared" si="14"/>
        <v>1645.8899999999999</v>
      </c>
      <c r="BC144" s="88" t="str">
        <f t="shared" si="15"/>
        <v>INR  One Thousand Six Hundred &amp; Forty Five  and Paise Eighty Nine Only</v>
      </c>
      <c r="BE144" s="95">
        <v>2819</v>
      </c>
      <c r="BF144" s="78">
        <v>72</v>
      </c>
      <c r="BG144" s="94">
        <f t="shared" si="16"/>
        <v>81.44640000000001</v>
      </c>
      <c r="BH144" s="94">
        <f t="shared" si="17"/>
        <v>3188.8528</v>
      </c>
      <c r="IE144" s="22"/>
      <c r="IF144" s="22"/>
      <c r="IG144" s="22"/>
      <c r="IH144" s="22"/>
      <c r="II144" s="22"/>
    </row>
    <row r="145" spans="1:243" s="21" customFormat="1" ht="87.75" customHeight="1">
      <c r="A145" s="33">
        <v>133</v>
      </c>
      <c r="B145" s="76" t="s">
        <v>426</v>
      </c>
      <c r="C145" s="100" t="s">
        <v>164</v>
      </c>
      <c r="D145" s="101">
        <v>20</v>
      </c>
      <c r="E145" s="102" t="s">
        <v>280</v>
      </c>
      <c r="F145" s="103">
        <v>1148.17</v>
      </c>
      <c r="G145" s="79"/>
      <c r="H145" s="79"/>
      <c r="I145" s="80" t="s">
        <v>40</v>
      </c>
      <c r="J145" s="81">
        <f t="shared" si="12"/>
        <v>1</v>
      </c>
      <c r="K145" s="82" t="s">
        <v>64</v>
      </c>
      <c r="L145" s="82" t="s">
        <v>7</v>
      </c>
      <c r="M145" s="83"/>
      <c r="N145" s="79"/>
      <c r="O145" s="79"/>
      <c r="P145" s="84"/>
      <c r="Q145" s="79"/>
      <c r="R145" s="79"/>
      <c r="S145" s="84"/>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6">
        <f t="shared" si="13"/>
        <v>22963.4</v>
      </c>
      <c r="BB145" s="87">
        <f t="shared" si="14"/>
        <v>22963.4</v>
      </c>
      <c r="BC145" s="88" t="str">
        <f t="shared" si="15"/>
        <v>INR  Twenty Two Thousand Nine Hundred &amp; Sixty Three  and Paise Forty Only</v>
      </c>
      <c r="BE145" s="89">
        <v>103</v>
      </c>
      <c r="BF145" s="78">
        <v>72</v>
      </c>
      <c r="BG145" s="94">
        <f t="shared" si="16"/>
        <v>81.44640000000001</v>
      </c>
      <c r="BH145" s="94">
        <f t="shared" si="17"/>
        <v>116.51360000000001</v>
      </c>
      <c r="IE145" s="22"/>
      <c r="IF145" s="22"/>
      <c r="IG145" s="22"/>
      <c r="IH145" s="22"/>
      <c r="II145" s="22"/>
    </row>
    <row r="146" spans="1:243" s="21" customFormat="1" ht="69" customHeight="1">
      <c r="A146" s="33">
        <v>134</v>
      </c>
      <c r="B146" s="76" t="s">
        <v>427</v>
      </c>
      <c r="C146" s="100" t="s">
        <v>165</v>
      </c>
      <c r="D146" s="101">
        <v>36</v>
      </c>
      <c r="E146" s="102" t="s">
        <v>280</v>
      </c>
      <c r="F146" s="103">
        <v>102.94</v>
      </c>
      <c r="G146" s="79"/>
      <c r="H146" s="79"/>
      <c r="I146" s="80" t="s">
        <v>40</v>
      </c>
      <c r="J146" s="81">
        <f t="shared" si="12"/>
        <v>1</v>
      </c>
      <c r="K146" s="82" t="s">
        <v>64</v>
      </c>
      <c r="L146" s="82" t="s">
        <v>7</v>
      </c>
      <c r="M146" s="83"/>
      <c r="N146" s="79"/>
      <c r="O146" s="79"/>
      <c r="P146" s="84"/>
      <c r="Q146" s="79"/>
      <c r="R146" s="79"/>
      <c r="S146" s="84"/>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6">
        <f t="shared" si="13"/>
        <v>3705.84</v>
      </c>
      <c r="BB146" s="87">
        <f t="shared" si="14"/>
        <v>3705.84</v>
      </c>
      <c r="BC146" s="88" t="str">
        <f t="shared" si="15"/>
        <v>INR  Three Thousand Seven Hundred &amp; Five  and Paise Eighty Four Only</v>
      </c>
      <c r="BE146" s="89">
        <v>59</v>
      </c>
      <c r="BF146" s="78">
        <v>72</v>
      </c>
      <c r="BG146" s="94">
        <f t="shared" si="16"/>
        <v>81.44640000000001</v>
      </c>
      <c r="BH146" s="94">
        <f t="shared" si="17"/>
        <v>66.74080000000001</v>
      </c>
      <c r="IE146" s="22"/>
      <c r="IF146" s="22"/>
      <c r="IG146" s="22"/>
      <c r="IH146" s="22"/>
      <c r="II146" s="22"/>
    </row>
    <row r="147" spans="1:243" s="21" customFormat="1" ht="197.25" customHeight="1">
      <c r="A147" s="33">
        <v>135</v>
      </c>
      <c r="B147" s="76" t="s">
        <v>428</v>
      </c>
      <c r="C147" s="100" t="s">
        <v>166</v>
      </c>
      <c r="D147" s="101">
        <v>15</v>
      </c>
      <c r="E147" s="102" t="s">
        <v>280</v>
      </c>
      <c r="F147" s="103">
        <v>2238.64</v>
      </c>
      <c r="G147" s="79"/>
      <c r="H147" s="79"/>
      <c r="I147" s="80" t="s">
        <v>40</v>
      </c>
      <c r="J147" s="81">
        <f>IF(I147="Less(-)",-1,1)</f>
        <v>1</v>
      </c>
      <c r="K147" s="82" t="s">
        <v>64</v>
      </c>
      <c r="L147" s="82" t="s">
        <v>7</v>
      </c>
      <c r="M147" s="83"/>
      <c r="N147" s="79"/>
      <c r="O147" s="79"/>
      <c r="P147" s="84"/>
      <c r="Q147" s="79"/>
      <c r="R147" s="79"/>
      <c r="S147" s="84"/>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6">
        <f>total_amount_ba($B$2,$D$2,D147,F147,J147,K147,M147)</f>
        <v>33579.6</v>
      </c>
      <c r="BB147" s="87">
        <f>BA147+SUM(N147:AZ147)</f>
        <v>33579.6</v>
      </c>
      <c r="BC147" s="88" t="str">
        <f>SpellNumber(L147,BB147)</f>
        <v>INR  Thirty Three Thousand Five Hundred &amp; Seventy Nine  and Paise Sixty Only</v>
      </c>
      <c r="BE147" s="89">
        <v>35</v>
      </c>
      <c r="BF147" s="78">
        <v>72</v>
      </c>
      <c r="BG147" s="94">
        <f t="shared" si="16"/>
        <v>81.44640000000001</v>
      </c>
      <c r="BH147" s="94">
        <f t="shared" si="17"/>
        <v>39.592000000000006</v>
      </c>
      <c r="IE147" s="22"/>
      <c r="IF147" s="22"/>
      <c r="IG147" s="22"/>
      <c r="IH147" s="22"/>
      <c r="II147" s="22"/>
    </row>
    <row r="148" spans="1:243" s="21" customFormat="1" ht="40.5" customHeight="1">
      <c r="A148" s="33">
        <v>136</v>
      </c>
      <c r="B148" s="76" t="s">
        <v>429</v>
      </c>
      <c r="C148" s="100" t="s">
        <v>167</v>
      </c>
      <c r="D148" s="101">
        <v>15</v>
      </c>
      <c r="E148" s="102" t="s">
        <v>280</v>
      </c>
      <c r="F148" s="103">
        <v>1693.41</v>
      </c>
      <c r="G148" s="79"/>
      <c r="H148" s="79"/>
      <c r="I148" s="80" t="s">
        <v>40</v>
      </c>
      <c r="J148" s="81">
        <f t="shared" si="12"/>
        <v>1</v>
      </c>
      <c r="K148" s="82" t="s">
        <v>64</v>
      </c>
      <c r="L148" s="82" t="s">
        <v>7</v>
      </c>
      <c r="M148" s="83"/>
      <c r="N148" s="79"/>
      <c r="O148" s="79"/>
      <c r="P148" s="84"/>
      <c r="Q148" s="79"/>
      <c r="R148" s="79"/>
      <c r="S148" s="84"/>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6">
        <f t="shared" si="13"/>
        <v>25401.15</v>
      </c>
      <c r="BB148" s="87">
        <f t="shared" si="14"/>
        <v>25401.15</v>
      </c>
      <c r="BC148" s="88" t="str">
        <f t="shared" si="15"/>
        <v>INR  Twenty Five Thousand Four Hundred &amp; One  and Paise Fifteen Only</v>
      </c>
      <c r="BE148" s="89">
        <v>29</v>
      </c>
      <c r="BF148" s="78">
        <v>38</v>
      </c>
      <c r="BG148" s="94">
        <f t="shared" si="16"/>
        <v>42.985600000000005</v>
      </c>
      <c r="BH148" s="94">
        <f t="shared" si="17"/>
        <v>32.80480000000001</v>
      </c>
      <c r="IE148" s="22"/>
      <c r="IF148" s="22"/>
      <c r="IG148" s="22"/>
      <c r="IH148" s="22"/>
      <c r="II148" s="22"/>
    </row>
    <row r="149" spans="1:243" s="21" customFormat="1" ht="70.5" customHeight="1">
      <c r="A149" s="33">
        <v>137</v>
      </c>
      <c r="B149" s="76" t="s">
        <v>430</v>
      </c>
      <c r="C149" s="100" t="s">
        <v>168</v>
      </c>
      <c r="D149" s="101">
        <v>80</v>
      </c>
      <c r="E149" s="102" t="s">
        <v>280</v>
      </c>
      <c r="F149" s="103">
        <v>486.42</v>
      </c>
      <c r="G149" s="79"/>
      <c r="H149" s="79"/>
      <c r="I149" s="80" t="s">
        <v>40</v>
      </c>
      <c r="J149" s="81">
        <f t="shared" si="12"/>
        <v>1</v>
      </c>
      <c r="K149" s="82" t="s">
        <v>64</v>
      </c>
      <c r="L149" s="82" t="s">
        <v>7</v>
      </c>
      <c r="M149" s="83"/>
      <c r="N149" s="79"/>
      <c r="O149" s="79"/>
      <c r="P149" s="84"/>
      <c r="Q149" s="79"/>
      <c r="R149" s="79"/>
      <c r="S149" s="84"/>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6">
        <f t="shared" si="13"/>
        <v>38913.6</v>
      </c>
      <c r="BB149" s="87">
        <f t="shared" si="14"/>
        <v>38913.6</v>
      </c>
      <c r="BC149" s="88" t="str">
        <f t="shared" si="15"/>
        <v>INR  Thirty Eight Thousand Nine Hundred &amp; Thirteen  and Paise Sixty Only</v>
      </c>
      <c r="BE149" s="89">
        <v>43</v>
      </c>
      <c r="BF149" s="78">
        <v>38</v>
      </c>
      <c r="BG149" s="94">
        <f t="shared" si="16"/>
        <v>42.985600000000005</v>
      </c>
      <c r="BH149" s="94">
        <f t="shared" si="17"/>
        <v>48.641600000000004</v>
      </c>
      <c r="IE149" s="22"/>
      <c r="IF149" s="22"/>
      <c r="IG149" s="22"/>
      <c r="IH149" s="22"/>
      <c r="II149" s="22"/>
    </row>
    <row r="150" spans="1:243" s="21" customFormat="1" ht="80.25" customHeight="1">
      <c r="A150" s="33">
        <v>138</v>
      </c>
      <c r="B150" s="76" t="s">
        <v>291</v>
      </c>
      <c r="C150" s="100" t="s">
        <v>169</v>
      </c>
      <c r="D150" s="101">
        <v>30</v>
      </c>
      <c r="E150" s="102" t="s">
        <v>280</v>
      </c>
      <c r="F150" s="103">
        <v>693.43</v>
      </c>
      <c r="G150" s="79"/>
      <c r="H150" s="79"/>
      <c r="I150" s="80" t="s">
        <v>40</v>
      </c>
      <c r="J150" s="81">
        <f t="shared" si="12"/>
        <v>1</v>
      </c>
      <c r="K150" s="82" t="s">
        <v>64</v>
      </c>
      <c r="L150" s="82" t="s">
        <v>7</v>
      </c>
      <c r="M150" s="83"/>
      <c r="N150" s="79"/>
      <c r="O150" s="79"/>
      <c r="P150" s="84"/>
      <c r="Q150" s="79"/>
      <c r="R150" s="79"/>
      <c r="S150" s="84"/>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6">
        <f t="shared" si="13"/>
        <v>20802.899999999998</v>
      </c>
      <c r="BB150" s="87">
        <f t="shared" si="14"/>
        <v>20802.899999999998</v>
      </c>
      <c r="BC150" s="88" t="str">
        <f t="shared" si="15"/>
        <v>INR  Twenty Thousand Eight Hundred &amp; Two  and Paise Ninety Only</v>
      </c>
      <c r="BE150" s="89">
        <v>159</v>
      </c>
      <c r="BF150" s="78">
        <v>38</v>
      </c>
      <c r="BG150" s="94">
        <f t="shared" si="16"/>
        <v>42.985600000000005</v>
      </c>
      <c r="BH150" s="94">
        <f t="shared" si="17"/>
        <v>179.8608</v>
      </c>
      <c r="IE150" s="22"/>
      <c r="IF150" s="22"/>
      <c r="IG150" s="22"/>
      <c r="IH150" s="22"/>
      <c r="II150" s="22"/>
    </row>
    <row r="151" spans="1:243" s="21" customFormat="1" ht="84" customHeight="1">
      <c r="A151" s="33">
        <v>139</v>
      </c>
      <c r="B151" s="76" t="s">
        <v>431</v>
      </c>
      <c r="C151" s="100" t="s">
        <v>170</v>
      </c>
      <c r="D151" s="101">
        <v>24</v>
      </c>
      <c r="E151" s="102" t="s">
        <v>280</v>
      </c>
      <c r="F151" s="103">
        <v>627.82</v>
      </c>
      <c r="G151" s="79"/>
      <c r="H151" s="79"/>
      <c r="I151" s="80" t="s">
        <v>40</v>
      </c>
      <c r="J151" s="81">
        <f t="shared" si="12"/>
        <v>1</v>
      </c>
      <c r="K151" s="82" t="s">
        <v>64</v>
      </c>
      <c r="L151" s="82" t="s">
        <v>7</v>
      </c>
      <c r="M151" s="83"/>
      <c r="N151" s="79"/>
      <c r="O151" s="79"/>
      <c r="P151" s="84"/>
      <c r="Q151" s="79"/>
      <c r="R151" s="79"/>
      <c r="S151" s="84"/>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6">
        <f t="shared" si="13"/>
        <v>15067.68</v>
      </c>
      <c r="BB151" s="87">
        <f t="shared" si="14"/>
        <v>15067.68</v>
      </c>
      <c r="BC151" s="88" t="str">
        <f t="shared" si="15"/>
        <v>INR  Fifteen Thousand  &amp;Sixty Seven  and Paise Sixty Eight Only</v>
      </c>
      <c r="BE151" s="89">
        <v>70</v>
      </c>
      <c r="BF151" s="78">
        <v>38</v>
      </c>
      <c r="BG151" s="94">
        <f t="shared" si="16"/>
        <v>42.985600000000005</v>
      </c>
      <c r="BH151" s="94">
        <f t="shared" si="17"/>
        <v>79.18400000000001</v>
      </c>
      <c r="IE151" s="22"/>
      <c r="IF151" s="22"/>
      <c r="IG151" s="22"/>
      <c r="IH151" s="22"/>
      <c r="II151" s="22"/>
    </row>
    <row r="152" spans="1:243" s="21" customFormat="1" ht="92.25" customHeight="1">
      <c r="A152" s="33">
        <v>140</v>
      </c>
      <c r="B152" s="76" t="s">
        <v>432</v>
      </c>
      <c r="C152" s="100" t="s">
        <v>171</v>
      </c>
      <c r="D152" s="101">
        <v>150</v>
      </c>
      <c r="E152" s="102" t="s">
        <v>280</v>
      </c>
      <c r="F152" s="103">
        <v>921.93</v>
      </c>
      <c r="G152" s="79"/>
      <c r="H152" s="79"/>
      <c r="I152" s="80" t="s">
        <v>40</v>
      </c>
      <c r="J152" s="81">
        <f>IF(I152="Less(-)",-1,1)</f>
        <v>1</v>
      </c>
      <c r="K152" s="82" t="s">
        <v>64</v>
      </c>
      <c r="L152" s="82" t="s">
        <v>7</v>
      </c>
      <c r="M152" s="83"/>
      <c r="N152" s="79"/>
      <c r="O152" s="79"/>
      <c r="P152" s="84"/>
      <c r="Q152" s="79"/>
      <c r="R152" s="79"/>
      <c r="S152" s="84"/>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6">
        <f>total_amount_ba($B$2,$D$2,D152,F152,J152,K152,M152)</f>
        <v>138289.5</v>
      </c>
      <c r="BB152" s="87">
        <f>BA152+SUM(N152:AZ152)</f>
        <v>138289.5</v>
      </c>
      <c r="BC152" s="88" t="str">
        <f>SpellNumber(L152,BB152)</f>
        <v>INR  One Lakh Thirty Eight Thousand Two Hundred &amp; Eighty Nine  and Paise Fifty Only</v>
      </c>
      <c r="BE152" s="89">
        <v>99</v>
      </c>
      <c r="BF152" s="78">
        <v>75</v>
      </c>
      <c r="BG152" s="94">
        <f t="shared" si="16"/>
        <v>84.84000000000002</v>
      </c>
      <c r="BH152" s="94">
        <f t="shared" si="17"/>
        <v>111.98880000000001</v>
      </c>
      <c r="IE152" s="22"/>
      <c r="IF152" s="22"/>
      <c r="IG152" s="22"/>
      <c r="IH152" s="22"/>
      <c r="II152" s="22"/>
    </row>
    <row r="153" spans="1:243" s="21" customFormat="1" ht="101.25" customHeight="1">
      <c r="A153" s="33">
        <v>141</v>
      </c>
      <c r="B153" s="76" t="s">
        <v>433</v>
      </c>
      <c r="C153" s="100" t="s">
        <v>172</v>
      </c>
      <c r="D153" s="101">
        <v>25</v>
      </c>
      <c r="E153" s="102" t="s">
        <v>280</v>
      </c>
      <c r="F153" s="103">
        <v>762.43</v>
      </c>
      <c r="G153" s="79"/>
      <c r="H153" s="79"/>
      <c r="I153" s="80" t="s">
        <v>40</v>
      </c>
      <c r="J153" s="81">
        <f t="shared" si="12"/>
        <v>1</v>
      </c>
      <c r="K153" s="82" t="s">
        <v>64</v>
      </c>
      <c r="L153" s="82" t="s">
        <v>7</v>
      </c>
      <c r="M153" s="83"/>
      <c r="N153" s="79"/>
      <c r="O153" s="79"/>
      <c r="P153" s="84"/>
      <c r="Q153" s="79"/>
      <c r="R153" s="79"/>
      <c r="S153" s="84"/>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6">
        <f t="shared" si="13"/>
        <v>19060.75</v>
      </c>
      <c r="BB153" s="87">
        <f t="shared" si="14"/>
        <v>19060.75</v>
      </c>
      <c r="BC153" s="88" t="str">
        <f t="shared" si="15"/>
        <v>INR  Nineteen Thousand  &amp;Sixty  and Paise Seventy Five Only</v>
      </c>
      <c r="BE153" s="89">
        <v>4330</v>
      </c>
      <c r="BF153" s="78">
        <v>75</v>
      </c>
      <c r="BG153" s="94">
        <f t="shared" si="16"/>
        <v>84.84000000000002</v>
      </c>
      <c r="BH153" s="94">
        <f t="shared" si="17"/>
        <v>4898.0960000000005</v>
      </c>
      <c r="IE153" s="22"/>
      <c r="IF153" s="22"/>
      <c r="IG153" s="22"/>
      <c r="IH153" s="22"/>
      <c r="II153" s="22"/>
    </row>
    <row r="154" spans="1:243" s="21" customFormat="1" ht="101.25" customHeight="1">
      <c r="A154" s="33">
        <v>142</v>
      </c>
      <c r="B154" s="76" t="s">
        <v>434</v>
      </c>
      <c r="C154" s="100" t="s">
        <v>173</v>
      </c>
      <c r="D154" s="101">
        <v>180</v>
      </c>
      <c r="E154" s="102" t="s">
        <v>280</v>
      </c>
      <c r="F154" s="103">
        <v>609.72</v>
      </c>
      <c r="G154" s="79"/>
      <c r="H154" s="79"/>
      <c r="I154" s="80" t="s">
        <v>40</v>
      </c>
      <c r="J154" s="81">
        <f t="shared" si="12"/>
        <v>1</v>
      </c>
      <c r="K154" s="82" t="s">
        <v>64</v>
      </c>
      <c r="L154" s="82" t="s">
        <v>7</v>
      </c>
      <c r="M154" s="83"/>
      <c r="N154" s="79"/>
      <c r="O154" s="79"/>
      <c r="P154" s="84"/>
      <c r="Q154" s="79"/>
      <c r="R154" s="79"/>
      <c r="S154" s="84"/>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6">
        <f t="shared" si="13"/>
        <v>109749.6</v>
      </c>
      <c r="BB154" s="87">
        <f t="shared" si="14"/>
        <v>109749.6</v>
      </c>
      <c r="BC154" s="88" t="str">
        <f t="shared" si="15"/>
        <v>INR  One Lakh Nine Thousand Seven Hundred &amp; Forty Nine  and Paise Sixty Only</v>
      </c>
      <c r="BE154" s="90">
        <v>292</v>
      </c>
      <c r="BF154" s="78">
        <v>75</v>
      </c>
      <c r="BG154" s="94">
        <f t="shared" si="16"/>
        <v>84.84000000000002</v>
      </c>
      <c r="BH154" s="94">
        <f t="shared" si="17"/>
        <v>330.3104</v>
      </c>
      <c r="IE154" s="22"/>
      <c r="IF154" s="22"/>
      <c r="IG154" s="22"/>
      <c r="IH154" s="22"/>
      <c r="II154" s="22"/>
    </row>
    <row r="155" spans="1:243" s="21" customFormat="1" ht="114.75" customHeight="1">
      <c r="A155" s="33">
        <v>143</v>
      </c>
      <c r="B155" s="76" t="s">
        <v>435</v>
      </c>
      <c r="C155" s="100" t="s">
        <v>174</v>
      </c>
      <c r="D155" s="101">
        <v>24</v>
      </c>
      <c r="E155" s="102" t="s">
        <v>280</v>
      </c>
      <c r="F155" s="103">
        <v>511.3</v>
      </c>
      <c r="G155" s="79"/>
      <c r="H155" s="79"/>
      <c r="I155" s="80" t="s">
        <v>40</v>
      </c>
      <c r="J155" s="81">
        <f t="shared" si="12"/>
        <v>1</v>
      </c>
      <c r="K155" s="82" t="s">
        <v>64</v>
      </c>
      <c r="L155" s="82" t="s">
        <v>7</v>
      </c>
      <c r="M155" s="83"/>
      <c r="N155" s="79"/>
      <c r="O155" s="79"/>
      <c r="P155" s="84"/>
      <c r="Q155" s="79"/>
      <c r="R155" s="79"/>
      <c r="S155" s="84"/>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6">
        <f t="shared" si="13"/>
        <v>12271.2</v>
      </c>
      <c r="BB155" s="87">
        <f t="shared" si="14"/>
        <v>12271.2</v>
      </c>
      <c r="BC155" s="88" t="str">
        <f t="shared" si="15"/>
        <v>INR  Twelve Thousand Two Hundred &amp; Seventy One  and Paise Twenty Only</v>
      </c>
      <c r="BE155" s="90">
        <v>120</v>
      </c>
      <c r="BF155" s="78">
        <v>75</v>
      </c>
      <c r="BG155" s="94">
        <f t="shared" si="16"/>
        <v>84.84000000000002</v>
      </c>
      <c r="BH155" s="94">
        <f t="shared" si="17"/>
        <v>135.744</v>
      </c>
      <c r="IE155" s="22"/>
      <c r="IF155" s="22"/>
      <c r="IG155" s="22"/>
      <c r="IH155" s="22"/>
      <c r="II155" s="22"/>
    </row>
    <row r="156" spans="1:243" s="21" customFormat="1" ht="101.25" customHeight="1">
      <c r="A156" s="33">
        <v>144</v>
      </c>
      <c r="B156" s="76" t="s">
        <v>436</v>
      </c>
      <c r="C156" s="100" t="s">
        <v>175</v>
      </c>
      <c r="D156" s="101">
        <v>18</v>
      </c>
      <c r="E156" s="102" t="s">
        <v>280</v>
      </c>
      <c r="F156" s="103">
        <v>3245.41</v>
      </c>
      <c r="G156" s="79"/>
      <c r="H156" s="79"/>
      <c r="I156" s="80" t="s">
        <v>40</v>
      </c>
      <c r="J156" s="81">
        <f t="shared" si="12"/>
        <v>1</v>
      </c>
      <c r="K156" s="82" t="s">
        <v>64</v>
      </c>
      <c r="L156" s="82" t="s">
        <v>7</v>
      </c>
      <c r="M156" s="83"/>
      <c r="N156" s="79"/>
      <c r="O156" s="79"/>
      <c r="P156" s="84"/>
      <c r="Q156" s="79"/>
      <c r="R156" s="79"/>
      <c r="S156" s="84"/>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6">
        <f t="shared" si="13"/>
        <v>58417.38</v>
      </c>
      <c r="BB156" s="87">
        <f t="shared" si="14"/>
        <v>58417.38</v>
      </c>
      <c r="BC156" s="88" t="str">
        <f t="shared" si="15"/>
        <v>INR  Fifty Eight Thousand Four Hundred &amp; Seventeen  and Paise Thirty Eight Only</v>
      </c>
      <c r="BE156" s="90">
        <v>21</v>
      </c>
      <c r="BF156" s="78">
        <v>2199</v>
      </c>
      <c r="BG156" s="94">
        <f t="shared" si="16"/>
        <v>2487.5088</v>
      </c>
      <c r="BH156" s="94">
        <f t="shared" si="17"/>
        <v>23.755200000000002</v>
      </c>
      <c r="IE156" s="22"/>
      <c r="IF156" s="22"/>
      <c r="IG156" s="22"/>
      <c r="IH156" s="22"/>
      <c r="II156" s="22"/>
    </row>
    <row r="157" spans="1:243" s="21" customFormat="1" ht="74.25" customHeight="1">
      <c r="A157" s="33">
        <v>145</v>
      </c>
      <c r="B157" s="76" t="s">
        <v>437</v>
      </c>
      <c r="C157" s="100" t="s">
        <v>176</v>
      </c>
      <c r="D157" s="101">
        <v>56</v>
      </c>
      <c r="E157" s="102" t="s">
        <v>280</v>
      </c>
      <c r="F157" s="103">
        <v>175.34</v>
      </c>
      <c r="G157" s="79"/>
      <c r="H157" s="79"/>
      <c r="I157" s="80" t="s">
        <v>40</v>
      </c>
      <c r="J157" s="81">
        <f t="shared" si="12"/>
        <v>1</v>
      </c>
      <c r="K157" s="82" t="s">
        <v>64</v>
      </c>
      <c r="L157" s="82" t="s">
        <v>7</v>
      </c>
      <c r="M157" s="83"/>
      <c r="N157" s="79"/>
      <c r="O157" s="79"/>
      <c r="P157" s="84"/>
      <c r="Q157" s="79"/>
      <c r="R157" s="79"/>
      <c r="S157" s="84"/>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6">
        <f t="shared" si="13"/>
        <v>9819.04</v>
      </c>
      <c r="BB157" s="87">
        <f t="shared" si="14"/>
        <v>9819.04</v>
      </c>
      <c r="BC157" s="88" t="str">
        <f t="shared" si="15"/>
        <v>INR  Nine Thousand Eight Hundred &amp; Nineteen  and Paise Four Only</v>
      </c>
      <c r="BE157" s="90">
        <v>292</v>
      </c>
      <c r="BF157" s="78">
        <v>2225.388</v>
      </c>
      <c r="BG157" s="94">
        <f t="shared" si="16"/>
        <v>2517.3589056</v>
      </c>
      <c r="BH157" s="94">
        <f t="shared" si="17"/>
        <v>330.3104</v>
      </c>
      <c r="IE157" s="22"/>
      <c r="IF157" s="22"/>
      <c r="IG157" s="22"/>
      <c r="IH157" s="22"/>
      <c r="II157" s="22"/>
    </row>
    <row r="158" spans="1:243" s="21" customFormat="1" ht="67.5" customHeight="1">
      <c r="A158" s="33">
        <v>146</v>
      </c>
      <c r="B158" s="76" t="s">
        <v>438</v>
      </c>
      <c r="C158" s="100" t="s">
        <v>177</v>
      </c>
      <c r="D158" s="101">
        <v>14</v>
      </c>
      <c r="E158" s="102" t="s">
        <v>280</v>
      </c>
      <c r="F158" s="103">
        <v>1280.52</v>
      </c>
      <c r="G158" s="79"/>
      <c r="H158" s="79"/>
      <c r="I158" s="80" t="s">
        <v>40</v>
      </c>
      <c r="J158" s="81">
        <f t="shared" si="12"/>
        <v>1</v>
      </c>
      <c r="K158" s="82" t="s">
        <v>64</v>
      </c>
      <c r="L158" s="82" t="s">
        <v>7</v>
      </c>
      <c r="M158" s="83"/>
      <c r="N158" s="79"/>
      <c r="O158" s="79"/>
      <c r="P158" s="84"/>
      <c r="Q158" s="79"/>
      <c r="R158" s="79"/>
      <c r="S158" s="84"/>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6">
        <f t="shared" si="13"/>
        <v>17927.28</v>
      </c>
      <c r="BB158" s="87">
        <f t="shared" si="14"/>
        <v>17927.28</v>
      </c>
      <c r="BC158" s="88" t="str">
        <f t="shared" si="15"/>
        <v>INR  Seventeen Thousand Nine Hundred &amp; Twenty Seven  and Paise Twenty Eight Only</v>
      </c>
      <c r="BE158" s="90">
        <v>236</v>
      </c>
      <c r="BF158" s="78">
        <v>2252.092656</v>
      </c>
      <c r="BG158" s="94">
        <f t="shared" si="16"/>
        <v>2547.5672124672</v>
      </c>
      <c r="BH158" s="94">
        <f t="shared" si="17"/>
        <v>266.96320000000003</v>
      </c>
      <c r="IE158" s="22"/>
      <c r="IF158" s="22"/>
      <c r="IG158" s="22"/>
      <c r="IH158" s="22"/>
      <c r="II158" s="22"/>
    </row>
    <row r="159" spans="1:243" s="21" customFormat="1" ht="87" customHeight="1">
      <c r="A159" s="33">
        <v>147</v>
      </c>
      <c r="B159" s="76" t="s">
        <v>439</v>
      </c>
      <c r="C159" s="100" t="s">
        <v>178</v>
      </c>
      <c r="D159" s="101">
        <v>40</v>
      </c>
      <c r="E159" s="102" t="s">
        <v>280</v>
      </c>
      <c r="F159" s="103">
        <v>121.04</v>
      </c>
      <c r="G159" s="79"/>
      <c r="H159" s="79"/>
      <c r="I159" s="80" t="s">
        <v>40</v>
      </c>
      <c r="J159" s="81">
        <f>IF(I159="Less(-)",-1,1)</f>
        <v>1</v>
      </c>
      <c r="K159" s="82" t="s">
        <v>64</v>
      </c>
      <c r="L159" s="82" t="s">
        <v>7</v>
      </c>
      <c r="M159" s="83"/>
      <c r="N159" s="79"/>
      <c r="O159" s="79"/>
      <c r="P159" s="84"/>
      <c r="Q159" s="79"/>
      <c r="R159" s="79"/>
      <c r="S159" s="84"/>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6">
        <f>total_amount_ba($B$2,$D$2,D159,F159,J159,K159,M159)</f>
        <v>4841.6</v>
      </c>
      <c r="BB159" s="87">
        <f>BA159+SUM(N159:AZ159)</f>
        <v>4841.6</v>
      </c>
      <c r="BC159" s="88" t="str">
        <f>SpellNumber(L159,BB159)</f>
        <v>INR  Four Thousand Eight Hundred &amp; Forty One  and Paise Sixty Only</v>
      </c>
      <c r="BE159" s="90">
        <v>177</v>
      </c>
      <c r="BF159" s="78">
        <v>2279.1177678719996</v>
      </c>
      <c r="BG159" s="94">
        <f t="shared" si="16"/>
        <v>2578.1380190168065</v>
      </c>
      <c r="BH159" s="94">
        <f t="shared" si="17"/>
        <v>200.22240000000002</v>
      </c>
      <c r="IE159" s="22"/>
      <c r="IF159" s="22"/>
      <c r="IG159" s="22"/>
      <c r="IH159" s="22"/>
      <c r="II159" s="22"/>
    </row>
    <row r="160" spans="1:243" s="21" customFormat="1" ht="50.25" customHeight="1">
      <c r="A160" s="33">
        <v>148</v>
      </c>
      <c r="B160" s="76" t="s">
        <v>440</v>
      </c>
      <c r="C160" s="100" t="s">
        <v>179</v>
      </c>
      <c r="D160" s="101">
        <v>150</v>
      </c>
      <c r="E160" s="102" t="s">
        <v>280</v>
      </c>
      <c r="F160" s="103">
        <v>96.15</v>
      </c>
      <c r="G160" s="79"/>
      <c r="H160" s="79"/>
      <c r="I160" s="80" t="s">
        <v>40</v>
      </c>
      <c r="J160" s="81">
        <f>IF(I160="Less(-)",-1,1)</f>
        <v>1</v>
      </c>
      <c r="K160" s="82" t="s">
        <v>64</v>
      </c>
      <c r="L160" s="82" t="s">
        <v>7</v>
      </c>
      <c r="M160" s="83"/>
      <c r="N160" s="79"/>
      <c r="O160" s="79"/>
      <c r="P160" s="84"/>
      <c r="Q160" s="79"/>
      <c r="R160" s="79"/>
      <c r="S160" s="84"/>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6">
        <f>total_amount_ba($B$2,$D$2,D160,F160,J160,K160,M160)</f>
        <v>14422.5</v>
      </c>
      <c r="BB160" s="87">
        <f>BA160+SUM(N160:AZ160)</f>
        <v>14422.5</v>
      </c>
      <c r="BC160" s="88" t="str">
        <f>SpellNumber(L160,BB160)</f>
        <v>INR  Fourteen Thousand Four Hundred &amp; Twenty Two  and Paise Fifty Only</v>
      </c>
      <c r="BE160" s="90">
        <v>129</v>
      </c>
      <c r="BF160" s="91">
        <v>218</v>
      </c>
      <c r="BG160" s="94">
        <f t="shared" si="16"/>
        <v>246.60160000000002</v>
      </c>
      <c r="BH160" s="94">
        <f t="shared" si="17"/>
        <v>145.92480000000003</v>
      </c>
      <c r="IE160" s="22"/>
      <c r="IF160" s="22"/>
      <c r="IG160" s="22"/>
      <c r="IH160" s="22"/>
      <c r="II160" s="22"/>
    </row>
    <row r="161" spans="1:243" s="21" customFormat="1" ht="43.5" customHeight="1">
      <c r="A161" s="33">
        <v>149</v>
      </c>
      <c r="B161" s="76" t="s">
        <v>441</v>
      </c>
      <c r="C161" s="100" t="s">
        <v>201</v>
      </c>
      <c r="D161" s="101">
        <v>150</v>
      </c>
      <c r="E161" s="102" t="s">
        <v>280</v>
      </c>
      <c r="F161" s="103">
        <v>115.38</v>
      </c>
      <c r="G161" s="79"/>
      <c r="H161" s="79"/>
      <c r="I161" s="80" t="s">
        <v>40</v>
      </c>
      <c r="J161" s="81">
        <f t="shared" si="12"/>
        <v>1</v>
      </c>
      <c r="K161" s="82" t="s">
        <v>64</v>
      </c>
      <c r="L161" s="82" t="s">
        <v>7</v>
      </c>
      <c r="M161" s="83"/>
      <c r="N161" s="79"/>
      <c r="O161" s="79"/>
      <c r="P161" s="84"/>
      <c r="Q161" s="79"/>
      <c r="R161" s="79"/>
      <c r="S161" s="84"/>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6">
        <f t="shared" si="13"/>
        <v>17307</v>
      </c>
      <c r="BB161" s="87">
        <f t="shared" si="14"/>
        <v>17307</v>
      </c>
      <c r="BC161" s="88" t="str">
        <f t="shared" si="15"/>
        <v>INR  Seventeen Thousand Three Hundred &amp; Seven  Only</v>
      </c>
      <c r="BE161" s="90">
        <v>101</v>
      </c>
      <c r="BF161" s="91">
        <v>195</v>
      </c>
      <c r="BG161" s="94">
        <f t="shared" si="16"/>
        <v>220.58400000000003</v>
      </c>
      <c r="BH161" s="94">
        <f t="shared" si="17"/>
        <v>114.25120000000001</v>
      </c>
      <c r="IE161" s="22"/>
      <c r="IF161" s="22"/>
      <c r="IG161" s="22"/>
      <c r="IH161" s="22"/>
      <c r="II161" s="22"/>
    </row>
    <row r="162" spans="1:243" s="21" customFormat="1" ht="49.5" customHeight="1">
      <c r="A162" s="33">
        <v>150</v>
      </c>
      <c r="B162" s="76" t="s">
        <v>442</v>
      </c>
      <c r="C162" s="100" t="s">
        <v>202</v>
      </c>
      <c r="D162" s="101">
        <v>80</v>
      </c>
      <c r="E162" s="102" t="s">
        <v>280</v>
      </c>
      <c r="F162" s="103">
        <v>252.26</v>
      </c>
      <c r="G162" s="79"/>
      <c r="H162" s="79"/>
      <c r="I162" s="80" t="s">
        <v>40</v>
      </c>
      <c r="J162" s="81">
        <f t="shared" si="12"/>
        <v>1</v>
      </c>
      <c r="K162" s="82" t="s">
        <v>64</v>
      </c>
      <c r="L162" s="82" t="s">
        <v>7</v>
      </c>
      <c r="M162" s="83"/>
      <c r="N162" s="79"/>
      <c r="O162" s="79"/>
      <c r="P162" s="84"/>
      <c r="Q162" s="79"/>
      <c r="R162" s="79"/>
      <c r="S162" s="84"/>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6">
        <f t="shared" si="13"/>
        <v>20180.8</v>
      </c>
      <c r="BB162" s="87">
        <f t="shared" si="14"/>
        <v>20180.8</v>
      </c>
      <c r="BC162" s="88" t="str">
        <f t="shared" si="15"/>
        <v>INR  Twenty Thousand One Hundred &amp; Eighty  and Paise Eighty Only</v>
      </c>
      <c r="BE162" s="89">
        <v>1646</v>
      </c>
      <c r="BF162" s="91">
        <v>311</v>
      </c>
      <c r="BG162" s="94">
        <f t="shared" si="16"/>
        <v>351.80320000000006</v>
      </c>
      <c r="BH162" s="94">
        <f t="shared" si="17"/>
        <v>1861.9552000000003</v>
      </c>
      <c r="IE162" s="22"/>
      <c r="IF162" s="22"/>
      <c r="IG162" s="22"/>
      <c r="IH162" s="22"/>
      <c r="II162" s="22"/>
    </row>
    <row r="163" spans="1:243" s="21" customFormat="1" ht="45.75" customHeight="1">
      <c r="A163" s="33">
        <v>151</v>
      </c>
      <c r="B163" s="76" t="s">
        <v>443</v>
      </c>
      <c r="C163" s="100" t="s">
        <v>203</v>
      </c>
      <c r="D163" s="101">
        <v>80</v>
      </c>
      <c r="E163" s="102" t="s">
        <v>280</v>
      </c>
      <c r="F163" s="103">
        <v>152.71</v>
      </c>
      <c r="G163" s="79"/>
      <c r="H163" s="79"/>
      <c r="I163" s="80" t="s">
        <v>40</v>
      </c>
      <c r="J163" s="81">
        <f>IF(I163="Less(-)",-1,1)</f>
        <v>1</v>
      </c>
      <c r="K163" s="82" t="s">
        <v>64</v>
      </c>
      <c r="L163" s="82" t="s">
        <v>7</v>
      </c>
      <c r="M163" s="83"/>
      <c r="N163" s="79"/>
      <c r="O163" s="79"/>
      <c r="P163" s="84"/>
      <c r="Q163" s="79"/>
      <c r="R163" s="79"/>
      <c r="S163" s="84"/>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6">
        <f>total_amount_ba($B$2,$D$2,D163,F163,J163,K163,M163)</f>
        <v>12216.800000000001</v>
      </c>
      <c r="BB163" s="87">
        <f>BA163+SUM(N163:AZ163)</f>
        <v>12216.800000000001</v>
      </c>
      <c r="BC163" s="88" t="str">
        <f>SpellNumber(L163,BB163)</f>
        <v>INR  Twelve Thousand Two Hundred &amp; Sixteen  and Paise Eighty Only</v>
      </c>
      <c r="BE163" s="89">
        <v>1258</v>
      </c>
      <c r="BF163" s="91">
        <v>270</v>
      </c>
      <c r="BG163" s="94">
        <f t="shared" si="16"/>
        <v>305.42400000000004</v>
      </c>
      <c r="BH163" s="94">
        <f t="shared" si="17"/>
        <v>1423.0496</v>
      </c>
      <c r="IE163" s="22"/>
      <c r="IF163" s="22"/>
      <c r="IG163" s="22"/>
      <c r="IH163" s="22"/>
      <c r="II163" s="22"/>
    </row>
    <row r="164" spans="1:243" s="21" customFormat="1" ht="69.75" customHeight="1">
      <c r="A164" s="33">
        <v>152</v>
      </c>
      <c r="B164" s="76" t="s">
        <v>444</v>
      </c>
      <c r="C164" s="100" t="s">
        <v>204</v>
      </c>
      <c r="D164" s="101">
        <v>610</v>
      </c>
      <c r="E164" s="102" t="s">
        <v>279</v>
      </c>
      <c r="F164" s="103">
        <v>330.31</v>
      </c>
      <c r="G164" s="79"/>
      <c r="H164" s="79"/>
      <c r="I164" s="80" t="s">
        <v>40</v>
      </c>
      <c r="J164" s="81">
        <f t="shared" si="12"/>
        <v>1</v>
      </c>
      <c r="K164" s="82" t="s">
        <v>64</v>
      </c>
      <c r="L164" s="82" t="s">
        <v>7</v>
      </c>
      <c r="M164" s="83"/>
      <c r="N164" s="79"/>
      <c r="O164" s="79"/>
      <c r="P164" s="84"/>
      <c r="Q164" s="79"/>
      <c r="R164" s="79"/>
      <c r="S164" s="84"/>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6">
        <f t="shared" si="13"/>
        <v>201489.1</v>
      </c>
      <c r="BB164" s="87">
        <f t="shared" si="14"/>
        <v>201489.1</v>
      </c>
      <c r="BC164" s="88" t="str">
        <f t="shared" si="15"/>
        <v>INR  Two Lakh One Thousand Four Hundred &amp; Eighty Nine  and Paise Ten Only</v>
      </c>
      <c r="BE164" s="89">
        <v>912</v>
      </c>
      <c r="BF164" s="91">
        <v>117</v>
      </c>
      <c r="BG164" s="94">
        <f t="shared" si="16"/>
        <v>132.35040000000004</v>
      </c>
      <c r="BH164" s="94">
        <f t="shared" si="17"/>
        <v>1031.6544000000001</v>
      </c>
      <c r="IE164" s="22"/>
      <c r="IF164" s="22"/>
      <c r="IG164" s="22"/>
      <c r="IH164" s="22"/>
      <c r="II164" s="22"/>
    </row>
    <row r="165" spans="1:243" s="21" customFormat="1" ht="69" customHeight="1">
      <c r="A165" s="33">
        <v>153</v>
      </c>
      <c r="B165" s="76" t="s">
        <v>445</v>
      </c>
      <c r="C165" s="100" t="s">
        <v>205</v>
      </c>
      <c r="D165" s="101">
        <v>65</v>
      </c>
      <c r="E165" s="102" t="s">
        <v>280</v>
      </c>
      <c r="F165" s="103">
        <v>220.58</v>
      </c>
      <c r="G165" s="79"/>
      <c r="H165" s="79"/>
      <c r="I165" s="80" t="s">
        <v>40</v>
      </c>
      <c r="J165" s="81">
        <f>IF(I165="Less(-)",-1,1)</f>
        <v>1</v>
      </c>
      <c r="K165" s="82" t="s">
        <v>64</v>
      </c>
      <c r="L165" s="82" t="s">
        <v>7</v>
      </c>
      <c r="M165" s="83"/>
      <c r="N165" s="79"/>
      <c r="O165" s="79"/>
      <c r="P165" s="84"/>
      <c r="Q165" s="79"/>
      <c r="R165" s="79"/>
      <c r="S165" s="84"/>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6">
        <f>total_amount_ba($B$2,$D$2,D165,F165,J165,K165,M165)</f>
        <v>14337.7</v>
      </c>
      <c r="BB165" s="87">
        <f>BA165+SUM(N165:AZ165)</f>
        <v>14337.7</v>
      </c>
      <c r="BC165" s="88" t="str">
        <f>SpellNumber(L165,BB165)</f>
        <v>INR  Fourteen Thousand Three Hundred &amp; Thirty Seven  and Paise Seventy Only</v>
      </c>
      <c r="BE165" s="90">
        <v>657</v>
      </c>
      <c r="BF165" s="91">
        <v>119</v>
      </c>
      <c r="BG165" s="94">
        <f t="shared" si="16"/>
        <v>134.6128</v>
      </c>
      <c r="BH165" s="94">
        <f t="shared" si="17"/>
        <v>743.1984</v>
      </c>
      <c r="IE165" s="22"/>
      <c r="IF165" s="22"/>
      <c r="IG165" s="22"/>
      <c r="IH165" s="22"/>
      <c r="II165" s="22"/>
    </row>
    <row r="166" spans="1:243" s="21" customFormat="1" ht="72.75" customHeight="1">
      <c r="A166" s="33">
        <v>154</v>
      </c>
      <c r="B166" s="76" t="s">
        <v>446</v>
      </c>
      <c r="C166" s="100" t="s">
        <v>206</v>
      </c>
      <c r="D166" s="101">
        <v>30</v>
      </c>
      <c r="E166" s="102" t="s">
        <v>280</v>
      </c>
      <c r="F166" s="103">
        <v>96.15</v>
      </c>
      <c r="G166" s="79"/>
      <c r="H166" s="79"/>
      <c r="I166" s="80" t="s">
        <v>40</v>
      </c>
      <c r="J166" s="81">
        <f t="shared" si="12"/>
        <v>1</v>
      </c>
      <c r="K166" s="82" t="s">
        <v>64</v>
      </c>
      <c r="L166" s="82" t="s">
        <v>7</v>
      </c>
      <c r="M166" s="83"/>
      <c r="N166" s="79"/>
      <c r="O166" s="79"/>
      <c r="P166" s="84"/>
      <c r="Q166" s="79"/>
      <c r="R166" s="79"/>
      <c r="S166" s="84"/>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6">
        <f t="shared" si="13"/>
        <v>2884.5</v>
      </c>
      <c r="BB166" s="87">
        <f t="shared" si="14"/>
        <v>2884.5</v>
      </c>
      <c r="BC166" s="88" t="str">
        <f t="shared" si="15"/>
        <v>INR  Two Thousand Eight Hundred &amp; Eighty Four  and Paise Fifty Only</v>
      </c>
      <c r="BE166" s="90">
        <v>521</v>
      </c>
      <c r="BF166" s="91">
        <v>148</v>
      </c>
      <c r="BG166" s="94">
        <f t="shared" si="16"/>
        <v>167.41760000000002</v>
      </c>
      <c r="BH166" s="94">
        <f t="shared" si="17"/>
        <v>589.3552000000001</v>
      </c>
      <c r="IE166" s="22"/>
      <c r="IF166" s="22"/>
      <c r="IG166" s="22"/>
      <c r="IH166" s="22"/>
      <c r="II166" s="22"/>
    </row>
    <row r="167" spans="1:243" s="21" customFormat="1" ht="72" customHeight="1">
      <c r="A167" s="33">
        <v>155</v>
      </c>
      <c r="B167" s="76" t="s">
        <v>447</v>
      </c>
      <c r="C167" s="100" t="s">
        <v>207</v>
      </c>
      <c r="D167" s="101">
        <v>50</v>
      </c>
      <c r="E167" s="102" t="s">
        <v>280</v>
      </c>
      <c r="F167" s="103">
        <v>233.03</v>
      </c>
      <c r="G167" s="79"/>
      <c r="H167" s="79"/>
      <c r="I167" s="80" t="s">
        <v>40</v>
      </c>
      <c r="J167" s="81">
        <f t="shared" si="12"/>
        <v>1</v>
      </c>
      <c r="K167" s="82" t="s">
        <v>64</v>
      </c>
      <c r="L167" s="82" t="s">
        <v>7</v>
      </c>
      <c r="M167" s="83"/>
      <c r="N167" s="79"/>
      <c r="O167" s="79"/>
      <c r="P167" s="84"/>
      <c r="Q167" s="79"/>
      <c r="R167" s="79"/>
      <c r="S167" s="84"/>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6">
        <f t="shared" si="13"/>
        <v>11651.5</v>
      </c>
      <c r="BB167" s="87">
        <f t="shared" si="14"/>
        <v>11651.5</v>
      </c>
      <c r="BC167" s="88" t="str">
        <f t="shared" si="15"/>
        <v>INR  Eleven Thousand Six Hundred &amp; Fifty One  and Paise Fifty Only</v>
      </c>
      <c r="BE167" s="90">
        <v>2208</v>
      </c>
      <c r="BF167" s="91">
        <v>183</v>
      </c>
      <c r="BG167" s="94">
        <f t="shared" si="16"/>
        <v>207.0096</v>
      </c>
      <c r="BH167" s="94">
        <f t="shared" si="17"/>
        <v>2497.6896</v>
      </c>
      <c r="IE167" s="22"/>
      <c r="IF167" s="22"/>
      <c r="IG167" s="22"/>
      <c r="IH167" s="22"/>
      <c r="II167" s="22"/>
    </row>
    <row r="168" spans="1:243" s="21" customFormat="1" ht="80.25" customHeight="1">
      <c r="A168" s="33">
        <v>156</v>
      </c>
      <c r="B168" s="76" t="s">
        <v>448</v>
      </c>
      <c r="C168" s="100" t="s">
        <v>208</v>
      </c>
      <c r="D168" s="101">
        <v>60</v>
      </c>
      <c r="E168" s="102" t="s">
        <v>280</v>
      </c>
      <c r="F168" s="103">
        <v>96.15</v>
      </c>
      <c r="G168" s="79"/>
      <c r="H168" s="79"/>
      <c r="I168" s="80" t="s">
        <v>40</v>
      </c>
      <c r="J168" s="81">
        <f t="shared" si="12"/>
        <v>1</v>
      </c>
      <c r="K168" s="82" t="s">
        <v>64</v>
      </c>
      <c r="L168" s="82" t="s">
        <v>7</v>
      </c>
      <c r="M168" s="83"/>
      <c r="N168" s="79"/>
      <c r="O168" s="79"/>
      <c r="P168" s="84"/>
      <c r="Q168" s="79"/>
      <c r="R168" s="79"/>
      <c r="S168" s="84"/>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6">
        <f t="shared" si="13"/>
        <v>5769</v>
      </c>
      <c r="BB168" s="87">
        <f t="shared" si="14"/>
        <v>5769</v>
      </c>
      <c r="BC168" s="88" t="str">
        <f t="shared" si="15"/>
        <v>INR  Five Thousand Seven Hundred &amp; Sixty Nine  Only</v>
      </c>
      <c r="BE168" s="90">
        <v>3104</v>
      </c>
      <c r="BF168" s="91">
        <v>658</v>
      </c>
      <c r="BG168" s="94">
        <f t="shared" si="16"/>
        <v>744.3296</v>
      </c>
      <c r="BH168" s="94">
        <f t="shared" si="17"/>
        <v>3511.2448000000004</v>
      </c>
      <c r="IE168" s="22"/>
      <c r="IF168" s="22"/>
      <c r="IG168" s="22"/>
      <c r="IH168" s="22"/>
      <c r="II168" s="22"/>
    </row>
    <row r="169" spans="1:243" s="21" customFormat="1" ht="79.5" customHeight="1">
      <c r="A169" s="33">
        <v>157</v>
      </c>
      <c r="B169" s="76" t="s">
        <v>449</v>
      </c>
      <c r="C169" s="100" t="s">
        <v>209</v>
      </c>
      <c r="D169" s="101">
        <v>45</v>
      </c>
      <c r="E169" s="102" t="s">
        <v>280</v>
      </c>
      <c r="F169" s="103">
        <v>135.74</v>
      </c>
      <c r="G169" s="79"/>
      <c r="H169" s="79"/>
      <c r="I169" s="80" t="s">
        <v>40</v>
      </c>
      <c r="J169" s="81">
        <f t="shared" si="12"/>
        <v>1</v>
      </c>
      <c r="K169" s="82" t="s">
        <v>64</v>
      </c>
      <c r="L169" s="82" t="s">
        <v>7</v>
      </c>
      <c r="M169" s="83"/>
      <c r="N169" s="79"/>
      <c r="O169" s="79"/>
      <c r="P169" s="84"/>
      <c r="Q169" s="79"/>
      <c r="R169" s="79"/>
      <c r="S169" s="84"/>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6">
        <f t="shared" si="13"/>
        <v>6108.3</v>
      </c>
      <c r="BB169" s="87">
        <f t="shared" si="14"/>
        <v>6108.3</v>
      </c>
      <c r="BC169" s="88" t="str">
        <f t="shared" si="15"/>
        <v>INR  Six Thousand One Hundred &amp; Eight  and Paise Thirty Only</v>
      </c>
      <c r="BE169" s="90">
        <v>155</v>
      </c>
      <c r="BF169" s="91">
        <v>263</v>
      </c>
      <c r="BG169" s="94">
        <f t="shared" si="16"/>
        <v>297.5056</v>
      </c>
      <c r="BH169" s="94">
        <f t="shared" si="17"/>
        <v>175.336</v>
      </c>
      <c r="IE169" s="22"/>
      <c r="IF169" s="22"/>
      <c r="IG169" s="22"/>
      <c r="IH169" s="22"/>
      <c r="II169" s="22"/>
    </row>
    <row r="170" spans="1:243" s="21" customFormat="1" ht="80.25" customHeight="1">
      <c r="A170" s="33">
        <v>158</v>
      </c>
      <c r="B170" s="76" t="s">
        <v>450</v>
      </c>
      <c r="C170" s="100" t="s">
        <v>210</v>
      </c>
      <c r="D170" s="101">
        <v>45</v>
      </c>
      <c r="E170" s="102" t="s">
        <v>280</v>
      </c>
      <c r="F170" s="103">
        <v>321.26</v>
      </c>
      <c r="G170" s="79"/>
      <c r="H170" s="79"/>
      <c r="I170" s="80" t="s">
        <v>40</v>
      </c>
      <c r="J170" s="81">
        <f>IF(I170="Less(-)",-1,1)</f>
        <v>1</v>
      </c>
      <c r="K170" s="82" t="s">
        <v>64</v>
      </c>
      <c r="L170" s="82" t="s">
        <v>7</v>
      </c>
      <c r="M170" s="83"/>
      <c r="N170" s="79"/>
      <c r="O170" s="79"/>
      <c r="P170" s="84"/>
      <c r="Q170" s="79"/>
      <c r="R170" s="79"/>
      <c r="S170" s="84"/>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6">
        <f>total_amount_ba($B$2,$D$2,D170,F170,J170,K170,M170)</f>
        <v>14456.699999999999</v>
      </c>
      <c r="BB170" s="87">
        <f>BA170+SUM(N170:AZ170)</f>
        <v>14456.699999999999</v>
      </c>
      <c r="BC170" s="88" t="str">
        <f>SpellNumber(L170,BB170)</f>
        <v>INR  Fourteen Thousand Four Hundred &amp; Fifty Six  and Paise Seventy Only</v>
      </c>
      <c r="BE170" s="90">
        <v>147</v>
      </c>
      <c r="BF170" s="92">
        <v>14</v>
      </c>
      <c r="BG170" s="94">
        <f t="shared" si="16"/>
        <v>15.836800000000002</v>
      </c>
      <c r="BH170" s="94">
        <f t="shared" si="17"/>
        <v>166.28640000000001</v>
      </c>
      <c r="IE170" s="22"/>
      <c r="IF170" s="22"/>
      <c r="IG170" s="22"/>
      <c r="IH170" s="22"/>
      <c r="II170" s="22"/>
    </row>
    <row r="171" spans="1:243" s="21" customFormat="1" ht="84" customHeight="1">
      <c r="A171" s="33">
        <v>159</v>
      </c>
      <c r="B171" s="76" t="s">
        <v>451</v>
      </c>
      <c r="C171" s="100" t="s">
        <v>211</v>
      </c>
      <c r="D171" s="101">
        <v>25</v>
      </c>
      <c r="E171" s="102" t="s">
        <v>280</v>
      </c>
      <c r="F171" s="103">
        <v>37.33</v>
      </c>
      <c r="G171" s="79"/>
      <c r="H171" s="79"/>
      <c r="I171" s="80" t="s">
        <v>40</v>
      </c>
      <c r="J171" s="81">
        <f t="shared" si="12"/>
        <v>1</v>
      </c>
      <c r="K171" s="82" t="s">
        <v>64</v>
      </c>
      <c r="L171" s="82" t="s">
        <v>7</v>
      </c>
      <c r="M171" s="83"/>
      <c r="N171" s="79"/>
      <c r="O171" s="79"/>
      <c r="P171" s="84"/>
      <c r="Q171" s="79"/>
      <c r="R171" s="79"/>
      <c r="S171" s="84"/>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6">
        <f t="shared" si="13"/>
        <v>933.25</v>
      </c>
      <c r="BB171" s="87">
        <f t="shared" si="14"/>
        <v>933.25</v>
      </c>
      <c r="BC171" s="88" t="str">
        <f t="shared" si="15"/>
        <v>INR  Nine Hundred &amp; Thirty Three  and Paise Twenty Five Only</v>
      </c>
      <c r="BE171" s="90">
        <v>91</v>
      </c>
      <c r="BF171" s="92">
        <v>15</v>
      </c>
      <c r="BG171" s="94">
        <f t="shared" si="16"/>
        <v>16.968</v>
      </c>
      <c r="BH171" s="94">
        <f t="shared" si="17"/>
        <v>102.93920000000001</v>
      </c>
      <c r="IE171" s="22"/>
      <c r="IF171" s="22"/>
      <c r="IG171" s="22"/>
      <c r="IH171" s="22"/>
      <c r="II171" s="22"/>
    </row>
    <row r="172" spans="1:243" s="21" customFormat="1" ht="84.75" customHeight="1">
      <c r="A172" s="33">
        <v>160</v>
      </c>
      <c r="B172" s="76" t="s">
        <v>452</v>
      </c>
      <c r="C172" s="100" t="s">
        <v>212</v>
      </c>
      <c r="D172" s="101">
        <v>275</v>
      </c>
      <c r="E172" s="102" t="s">
        <v>280</v>
      </c>
      <c r="F172" s="103">
        <v>23.76</v>
      </c>
      <c r="G172" s="79"/>
      <c r="H172" s="79"/>
      <c r="I172" s="80" t="s">
        <v>40</v>
      </c>
      <c r="J172" s="81">
        <f t="shared" si="12"/>
        <v>1</v>
      </c>
      <c r="K172" s="82" t="s">
        <v>64</v>
      </c>
      <c r="L172" s="82" t="s">
        <v>7</v>
      </c>
      <c r="M172" s="83"/>
      <c r="N172" s="79"/>
      <c r="O172" s="79"/>
      <c r="P172" s="84"/>
      <c r="Q172" s="79"/>
      <c r="R172" s="79"/>
      <c r="S172" s="84"/>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6">
        <f t="shared" si="13"/>
        <v>6534</v>
      </c>
      <c r="BB172" s="87">
        <f t="shared" si="14"/>
        <v>6534</v>
      </c>
      <c r="BC172" s="88" t="str">
        <f t="shared" si="15"/>
        <v>INR  Six Thousand Five Hundred &amp; Thirty Four  Only</v>
      </c>
      <c r="BE172" s="90">
        <v>1015</v>
      </c>
      <c r="BF172" s="91">
        <v>696</v>
      </c>
      <c r="BG172" s="94">
        <f t="shared" si="16"/>
        <v>787.3152000000001</v>
      </c>
      <c r="BH172" s="94">
        <f t="shared" si="17"/>
        <v>1148.1680000000001</v>
      </c>
      <c r="IE172" s="22"/>
      <c r="IF172" s="22"/>
      <c r="IG172" s="22"/>
      <c r="IH172" s="22"/>
      <c r="II172" s="22"/>
    </row>
    <row r="173" spans="1:243" s="21" customFormat="1" ht="101.25" customHeight="1">
      <c r="A173" s="33">
        <v>161</v>
      </c>
      <c r="B173" s="76" t="s">
        <v>453</v>
      </c>
      <c r="C173" s="100" t="s">
        <v>213</v>
      </c>
      <c r="D173" s="101">
        <v>30</v>
      </c>
      <c r="E173" s="102" t="s">
        <v>280</v>
      </c>
      <c r="F173" s="103">
        <v>313.34</v>
      </c>
      <c r="G173" s="79"/>
      <c r="H173" s="79"/>
      <c r="I173" s="80" t="s">
        <v>40</v>
      </c>
      <c r="J173" s="81">
        <f t="shared" si="12"/>
        <v>1</v>
      </c>
      <c r="K173" s="82" t="s">
        <v>64</v>
      </c>
      <c r="L173" s="82" t="s">
        <v>7</v>
      </c>
      <c r="M173" s="83"/>
      <c r="N173" s="79"/>
      <c r="O173" s="79"/>
      <c r="P173" s="84"/>
      <c r="Q173" s="79"/>
      <c r="R173" s="79"/>
      <c r="S173" s="84"/>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6">
        <f t="shared" si="13"/>
        <v>9400.199999999999</v>
      </c>
      <c r="BB173" s="87">
        <f t="shared" si="14"/>
        <v>9400.199999999999</v>
      </c>
      <c r="BC173" s="88" t="str">
        <f t="shared" si="15"/>
        <v>INR  Nine Thousand Four Hundred    and Paise Twenty Only</v>
      </c>
      <c r="BE173" s="90">
        <v>539</v>
      </c>
      <c r="BF173" s="91">
        <v>941</v>
      </c>
      <c r="BG173" s="94">
        <f t="shared" si="16"/>
        <v>1064.4592</v>
      </c>
      <c r="BH173" s="94">
        <f t="shared" si="17"/>
        <v>609.7168</v>
      </c>
      <c r="IE173" s="22"/>
      <c r="IF173" s="22"/>
      <c r="IG173" s="22"/>
      <c r="IH173" s="22"/>
      <c r="II173" s="22"/>
    </row>
    <row r="174" spans="1:243" s="21" customFormat="1" ht="252.75" customHeight="1">
      <c r="A174" s="33">
        <v>162</v>
      </c>
      <c r="B174" s="76" t="s">
        <v>454</v>
      </c>
      <c r="C174" s="100" t="s">
        <v>214</v>
      </c>
      <c r="D174" s="101">
        <v>190</v>
      </c>
      <c r="E174" s="102" t="s">
        <v>279</v>
      </c>
      <c r="F174" s="103">
        <v>64.48</v>
      </c>
      <c r="G174" s="79"/>
      <c r="H174" s="79"/>
      <c r="I174" s="80" t="s">
        <v>40</v>
      </c>
      <c r="J174" s="81">
        <f>IF(I174="Less(-)",-1,1)</f>
        <v>1</v>
      </c>
      <c r="K174" s="82" t="s">
        <v>64</v>
      </c>
      <c r="L174" s="82" t="s">
        <v>7</v>
      </c>
      <c r="M174" s="83"/>
      <c r="N174" s="79"/>
      <c r="O174" s="79"/>
      <c r="P174" s="84"/>
      <c r="Q174" s="79"/>
      <c r="R174" s="79"/>
      <c r="S174" s="84"/>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6">
        <f>total_amount_ba($B$2,$D$2,D174,F174,J174,K174,M174)</f>
        <v>12251.2</v>
      </c>
      <c r="BB174" s="87">
        <f>BA174+SUM(N174:AZ174)</f>
        <v>12251.2</v>
      </c>
      <c r="BC174" s="88" t="str">
        <f>SpellNumber(L174,BB174)</f>
        <v>INR  Twelve Thousand Two Hundred &amp; Fifty One  and Paise Twenty Only</v>
      </c>
      <c r="BE174" s="90">
        <v>154</v>
      </c>
      <c r="BF174" s="91">
        <v>730</v>
      </c>
      <c r="BG174" s="94">
        <f t="shared" si="16"/>
        <v>825.7760000000001</v>
      </c>
      <c r="BH174" s="94">
        <f t="shared" si="17"/>
        <v>174.2048</v>
      </c>
      <c r="IE174" s="22"/>
      <c r="IF174" s="22"/>
      <c r="IG174" s="22"/>
      <c r="IH174" s="22"/>
      <c r="II174" s="22"/>
    </row>
    <row r="175" spans="1:243" s="21" customFormat="1" ht="261.75" customHeight="1">
      <c r="A175" s="33">
        <v>163</v>
      </c>
      <c r="B175" s="76" t="s">
        <v>455</v>
      </c>
      <c r="C175" s="100" t="s">
        <v>215</v>
      </c>
      <c r="D175" s="101">
        <v>190</v>
      </c>
      <c r="E175" s="102" t="s">
        <v>279</v>
      </c>
      <c r="F175" s="103">
        <v>95.02</v>
      </c>
      <c r="G175" s="79"/>
      <c r="H175" s="79"/>
      <c r="I175" s="80" t="s">
        <v>40</v>
      </c>
      <c r="J175" s="81">
        <f t="shared" si="12"/>
        <v>1</v>
      </c>
      <c r="K175" s="82" t="s">
        <v>64</v>
      </c>
      <c r="L175" s="82" t="s">
        <v>7</v>
      </c>
      <c r="M175" s="83"/>
      <c r="N175" s="79"/>
      <c r="O175" s="79"/>
      <c r="P175" s="84"/>
      <c r="Q175" s="79"/>
      <c r="R175" s="79"/>
      <c r="S175" s="84"/>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6">
        <f t="shared" si="13"/>
        <v>18053.8</v>
      </c>
      <c r="BB175" s="87">
        <f t="shared" si="14"/>
        <v>18053.8</v>
      </c>
      <c r="BC175" s="88" t="str">
        <f t="shared" si="15"/>
        <v>INR  Eighteen Thousand  &amp;Fifty Three  and Paise Eighty Only</v>
      </c>
      <c r="BE175" s="90">
        <v>135</v>
      </c>
      <c r="BF175" s="91">
        <v>742</v>
      </c>
      <c r="BG175" s="94">
        <f t="shared" si="16"/>
        <v>839.3504</v>
      </c>
      <c r="BH175" s="94">
        <f t="shared" si="17"/>
        <v>152.71200000000002</v>
      </c>
      <c r="IE175" s="22"/>
      <c r="IF175" s="22"/>
      <c r="IG175" s="22"/>
      <c r="IH175" s="22"/>
      <c r="II175" s="22"/>
    </row>
    <row r="176" spans="1:243" s="21" customFormat="1" ht="78.75" customHeight="1">
      <c r="A176" s="33">
        <v>164</v>
      </c>
      <c r="B176" s="76" t="s">
        <v>456</v>
      </c>
      <c r="C176" s="100" t="s">
        <v>216</v>
      </c>
      <c r="D176" s="101">
        <v>4</v>
      </c>
      <c r="E176" s="102" t="s">
        <v>280</v>
      </c>
      <c r="F176" s="103">
        <v>11802.94</v>
      </c>
      <c r="G176" s="79"/>
      <c r="H176" s="79"/>
      <c r="I176" s="80" t="s">
        <v>40</v>
      </c>
      <c r="J176" s="81">
        <f t="shared" si="12"/>
        <v>1</v>
      </c>
      <c r="K176" s="82" t="s">
        <v>64</v>
      </c>
      <c r="L176" s="82" t="s">
        <v>7</v>
      </c>
      <c r="M176" s="83"/>
      <c r="N176" s="79"/>
      <c r="O176" s="79"/>
      <c r="P176" s="84"/>
      <c r="Q176" s="79"/>
      <c r="R176" s="79"/>
      <c r="S176" s="84"/>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6">
        <f t="shared" si="13"/>
        <v>47211.76</v>
      </c>
      <c r="BB176" s="87">
        <f t="shared" si="14"/>
        <v>47211.76</v>
      </c>
      <c r="BC176" s="88" t="str">
        <f t="shared" si="15"/>
        <v>INR  Forty Seven Thousand Two Hundred &amp; Eleven  and Paise Seventy Six Only</v>
      </c>
      <c r="BE176" s="90">
        <v>223</v>
      </c>
      <c r="BF176" s="91">
        <v>754</v>
      </c>
      <c r="BG176" s="94">
        <f t="shared" si="16"/>
        <v>852.9248000000001</v>
      </c>
      <c r="BH176" s="94">
        <f t="shared" si="17"/>
        <v>252.25760000000002</v>
      </c>
      <c r="IE176" s="22"/>
      <c r="IF176" s="22"/>
      <c r="IG176" s="22"/>
      <c r="IH176" s="22"/>
      <c r="II176" s="22"/>
    </row>
    <row r="177" spans="1:243" s="21" customFormat="1" ht="78" customHeight="1">
      <c r="A177" s="33">
        <v>165</v>
      </c>
      <c r="B177" s="76" t="s">
        <v>457</v>
      </c>
      <c r="C177" s="100" t="s">
        <v>217</v>
      </c>
      <c r="D177" s="101">
        <v>4</v>
      </c>
      <c r="E177" s="102" t="s">
        <v>280</v>
      </c>
      <c r="F177" s="103">
        <v>418.54</v>
      </c>
      <c r="G177" s="79"/>
      <c r="H177" s="79"/>
      <c r="I177" s="80" t="s">
        <v>40</v>
      </c>
      <c r="J177" s="81">
        <f t="shared" si="12"/>
        <v>1</v>
      </c>
      <c r="K177" s="82" t="s">
        <v>64</v>
      </c>
      <c r="L177" s="82" t="s">
        <v>7</v>
      </c>
      <c r="M177" s="83"/>
      <c r="N177" s="79"/>
      <c r="O177" s="79"/>
      <c r="P177" s="84"/>
      <c r="Q177" s="79"/>
      <c r="R177" s="79"/>
      <c r="S177" s="84"/>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6">
        <f t="shared" si="13"/>
        <v>1674.16</v>
      </c>
      <c r="BB177" s="87">
        <f t="shared" si="14"/>
        <v>1674.16</v>
      </c>
      <c r="BC177" s="88" t="str">
        <f t="shared" si="15"/>
        <v>INR  One Thousand Six Hundred &amp; Seventy Four  and Paise Sixteen Only</v>
      </c>
      <c r="BE177" s="90">
        <v>430</v>
      </c>
      <c r="BF177" s="91">
        <v>766</v>
      </c>
      <c r="BG177" s="94">
        <f t="shared" si="16"/>
        <v>866.4992000000001</v>
      </c>
      <c r="BH177" s="94">
        <f t="shared" si="17"/>
        <v>486.41600000000005</v>
      </c>
      <c r="IE177" s="22"/>
      <c r="IF177" s="22"/>
      <c r="IG177" s="22"/>
      <c r="IH177" s="22"/>
      <c r="II177" s="22"/>
    </row>
    <row r="178" spans="1:243" s="21" customFormat="1" ht="89.25" customHeight="1">
      <c r="A178" s="33">
        <v>166</v>
      </c>
      <c r="B178" s="76" t="s">
        <v>458</v>
      </c>
      <c r="C178" s="100" t="s">
        <v>218</v>
      </c>
      <c r="D178" s="101">
        <v>8</v>
      </c>
      <c r="E178" s="102" t="s">
        <v>280</v>
      </c>
      <c r="F178" s="103">
        <v>7964.78</v>
      </c>
      <c r="G178" s="79"/>
      <c r="H178" s="79"/>
      <c r="I178" s="80" t="s">
        <v>40</v>
      </c>
      <c r="J178" s="81">
        <f t="shared" si="12"/>
        <v>1</v>
      </c>
      <c r="K178" s="82" t="s">
        <v>64</v>
      </c>
      <c r="L178" s="82" t="s">
        <v>7</v>
      </c>
      <c r="M178" s="83"/>
      <c r="N178" s="79"/>
      <c r="O178" s="79"/>
      <c r="P178" s="84"/>
      <c r="Q178" s="79"/>
      <c r="R178" s="79"/>
      <c r="S178" s="84"/>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6">
        <f t="shared" si="13"/>
        <v>63718.24</v>
      </c>
      <c r="BB178" s="87">
        <f t="shared" si="14"/>
        <v>63718.24</v>
      </c>
      <c r="BC178" s="88" t="str">
        <f t="shared" si="15"/>
        <v>INR  Sixty Three Thousand Seven Hundred &amp; Eighteen  and Paise Twenty Four Only</v>
      </c>
      <c r="BE178" s="90">
        <v>613</v>
      </c>
      <c r="BF178" s="91">
        <v>468</v>
      </c>
      <c r="BG178" s="94">
        <f t="shared" si="16"/>
        <v>529.4016000000001</v>
      </c>
      <c r="BH178" s="94">
        <f t="shared" si="17"/>
        <v>693.4256</v>
      </c>
      <c r="IE178" s="22"/>
      <c r="IF178" s="22"/>
      <c r="IG178" s="22"/>
      <c r="IH178" s="22"/>
      <c r="II178" s="22"/>
    </row>
    <row r="179" spans="1:243" s="21" customFormat="1" ht="36" customHeight="1">
      <c r="A179" s="33">
        <v>167</v>
      </c>
      <c r="B179" s="76" t="s">
        <v>293</v>
      </c>
      <c r="C179" s="100" t="s">
        <v>219</v>
      </c>
      <c r="D179" s="101">
        <v>12</v>
      </c>
      <c r="E179" s="102" t="s">
        <v>280</v>
      </c>
      <c r="F179" s="103">
        <v>39.59</v>
      </c>
      <c r="G179" s="79"/>
      <c r="H179" s="79"/>
      <c r="I179" s="80" t="s">
        <v>40</v>
      </c>
      <c r="J179" s="81">
        <f t="shared" si="12"/>
        <v>1</v>
      </c>
      <c r="K179" s="82" t="s">
        <v>64</v>
      </c>
      <c r="L179" s="82" t="s">
        <v>7</v>
      </c>
      <c r="M179" s="83"/>
      <c r="N179" s="79"/>
      <c r="O179" s="79"/>
      <c r="P179" s="84"/>
      <c r="Q179" s="79"/>
      <c r="R179" s="79"/>
      <c r="S179" s="84"/>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6">
        <f t="shared" si="13"/>
        <v>475.08000000000004</v>
      </c>
      <c r="BB179" s="87">
        <f t="shared" si="14"/>
        <v>475.08000000000004</v>
      </c>
      <c r="BC179" s="88" t="str">
        <f t="shared" si="15"/>
        <v>INR  Four Hundred &amp; Seventy Five  and Paise Eight Only</v>
      </c>
      <c r="BE179" s="90">
        <v>3285</v>
      </c>
      <c r="BF179" s="91">
        <v>46</v>
      </c>
      <c r="BG179" s="94">
        <f t="shared" si="16"/>
        <v>52.0352</v>
      </c>
      <c r="BH179" s="94">
        <f t="shared" si="17"/>
        <v>3715.992</v>
      </c>
      <c r="IE179" s="22"/>
      <c r="IF179" s="22"/>
      <c r="IG179" s="22"/>
      <c r="IH179" s="22"/>
      <c r="II179" s="22"/>
    </row>
    <row r="180" spans="1:243" s="21" customFormat="1" ht="34.5" customHeight="1">
      <c r="A180" s="33">
        <v>168</v>
      </c>
      <c r="B180" s="76" t="s">
        <v>292</v>
      </c>
      <c r="C180" s="100" t="s">
        <v>220</v>
      </c>
      <c r="D180" s="101">
        <v>12</v>
      </c>
      <c r="E180" s="102" t="s">
        <v>280</v>
      </c>
      <c r="F180" s="103">
        <v>174.2</v>
      </c>
      <c r="G180" s="79"/>
      <c r="H180" s="79"/>
      <c r="I180" s="80" t="s">
        <v>40</v>
      </c>
      <c r="J180" s="81">
        <f t="shared" si="12"/>
        <v>1</v>
      </c>
      <c r="K180" s="82" t="s">
        <v>64</v>
      </c>
      <c r="L180" s="82" t="s">
        <v>7</v>
      </c>
      <c r="M180" s="83"/>
      <c r="N180" s="79"/>
      <c r="O180" s="79"/>
      <c r="P180" s="84"/>
      <c r="Q180" s="79"/>
      <c r="R180" s="79"/>
      <c r="S180" s="84"/>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6">
        <f t="shared" si="13"/>
        <v>2090.3999999999996</v>
      </c>
      <c r="BB180" s="87">
        <f t="shared" si="14"/>
        <v>2090.3999999999996</v>
      </c>
      <c r="BC180" s="88" t="str">
        <f t="shared" si="15"/>
        <v>INR  Two Thousand  &amp;Ninety  and Paise Forty Only</v>
      </c>
      <c r="BE180" s="90">
        <v>452</v>
      </c>
      <c r="BF180" s="89">
        <v>5250</v>
      </c>
      <c r="BG180" s="94">
        <f t="shared" si="16"/>
        <v>5938.800000000001</v>
      </c>
      <c r="BH180" s="94">
        <f t="shared" si="17"/>
        <v>511.3024000000001</v>
      </c>
      <c r="IE180" s="22"/>
      <c r="IF180" s="22"/>
      <c r="IG180" s="22"/>
      <c r="IH180" s="22"/>
      <c r="II180" s="22"/>
    </row>
    <row r="181" spans="1:243" s="21" customFormat="1" ht="118.5" customHeight="1">
      <c r="A181" s="33">
        <v>169</v>
      </c>
      <c r="B181" s="76" t="s">
        <v>459</v>
      </c>
      <c r="C181" s="100" t="s">
        <v>221</v>
      </c>
      <c r="D181" s="101">
        <v>1</v>
      </c>
      <c r="E181" s="102" t="s">
        <v>280</v>
      </c>
      <c r="F181" s="103">
        <v>3736.35</v>
      </c>
      <c r="G181" s="79"/>
      <c r="H181" s="79"/>
      <c r="I181" s="80" t="s">
        <v>40</v>
      </c>
      <c r="J181" s="81">
        <f t="shared" si="12"/>
        <v>1</v>
      </c>
      <c r="K181" s="82" t="s">
        <v>64</v>
      </c>
      <c r="L181" s="82" t="s">
        <v>7</v>
      </c>
      <c r="M181" s="83"/>
      <c r="N181" s="79"/>
      <c r="O181" s="79"/>
      <c r="P181" s="84"/>
      <c r="Q181" s="79"/>
      <c r="R181" s="79"/>
      <c r="S181" s="84"/>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6">
        <f t="shared" si="13"/>
        <v>3736.35</v>
      </c>
      <c r="BB181" s="87">
        <f t="shared" si="14"/>
        <v>3736.35</v>
      </c>
      <c r="BC181" s="88" t="str">
        <f t="shared" si="15"/>
        <v>INR  Three Thousand Seven Hundred &amp; Thirty Six  and Paise Thirty Five Only</v>
      </c>
      <c r="BE181" s="90">
        <v>10434</v>
      </c>
      <c r="BF181" s="89">
        <v>17</v>
      </c>
      <c r="BG181" s="94">
        <f t="shared" si="16"/>
        <v>19.230400000000003</v>
      </c>
      <c r="BH181" s="94">
        <f t="shared" si="17"/>
        <v>11802.940800000002</v>
      </c>
      <c r="IE181" s="22"/>
      <c r="IF181" s="22"/>
      <c r="IG181" s="22"/>
      <c r="IH181" s="22"/>
      <c r="II181" s="22"/>
    </row>
    <row r="182" spans="1:243" s="21" customFormat="1" ht="75.75" customHeight="1">
      <c r="A182" s="33">
        <v>170</v>
      </c>
      <c r="B182" s="76" t="s">
        <v>460</v>
      </c>
      <c r="C182" s="100" t="s">
        <v>222</v>
      </c>
      <c r="D182" s="101">
        <v>4</v>
      </c>
      <c r="E182" s="102" t="s">
        <v>280</v>
      </c>
      <c r="F182" s="103">
        <v>1523.73</v>
      </c>
      <c r="G182" s="79"/>
      <c r="H182" s="79"/>
      <c r="I182" s="80" t="s">
        <v>40</v>
      </c>
      <c r="J182" s="81">
        <f t="shared" si="12"/>
        <v>1</v>
      </c>
      <c r="K182" s="82" t="s">
        <v>64</v>
      </c>
      <c r="L182" s="82" t="s">
        <v>7</v>
      </c>
      <c r="M182" s="83"/>
      <c r="N182" s="79"/>
      <c r="O182" s="79"/>
      <c r="P182" s="84"/>
      <c r="Q182" s="79"/>
      <c r="R182" s="79"/>
      <c r="S182" s="84"/>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6">
        <f t="shared" si="13"/>
        <v>6094.92</v>
      </c>
      <c r="BB182" s="87">
        <f t="shared" si="14"/>
        <v>6094.92</v>
      </c>
      <c r="BC182" s="88" t="str">
        <f t="shared" si="15"/>
        <v>INR  Six Thousand  &amp;Ninety Four  and Paise Ninety Two Only</v>
      </c>
      <c r="BE182" s="90">
        <v>442</v>
      </c>
      <c r="BF182" s="78">
        <v>88</v>
      </c>
      <c r="BG182" s="94">
        <f t="shared" si="16"/>
        <v>99.54560000000001</v>
      </c>
      <c r="BH182" s="94">
        <f t="shared" si="17"/>
        <v>499.9904</v>
      </c>
      <c r="IE182" s="22"/>
      <c r="IF182" s="22"/>
      <c r="IG182" s="22"/>
      <c r="IH182" s="22"/>
      <c r="II182" s="22"/>
    </row>
    <row r="183" spans="1:243" s="21" customFormat="1" ht="409.5" customHeight="1">
      <c r="A183" s="33">
        <v>171</v>
      </c>
      <c r="B183" s="76" t="s">
        <v>461</v>
      </c>
      <c r="C183" s="100" t="s">
        <v>223</v>
      </c>
      <c r="D183" s="101">
        <v>2</v>
      </c>
      <c r="E183" s="102" t="s">
        <v>280</v>
      </c>
      <c r="F183" s="103">
        <v>17715.72</v>
      </c>
      <c r="G183" s="79"/>
      <c r="H183" s="79"/>
      <c r="I183" s="80" t="s">
        <v>40</v>
      </c>
      <c r="J183" s="81">
        <f t="shared" si="12"/>
        <v>1</v>
      </c>
      <c r="K183" s="82" t="s">
        <v>64</v>
      </c>
      <c r="L183" s="82" t="s">
        <v>7</v>
      </c>
      <c r="M183" s="83"/>
      <c r="N183" s="79"/>
      <c r="O183" s="79"/>
      <c r="P183" s="84"/>
      <c r="Q183" s="79"/>
      <c r="R183" s="79"/>
      <c r="S183" s="84"/>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6">
        <f t="shared" si="13"/>
        <v>35431.44</v>
      </c>
      <c r="BB183" s="87">
        <f t="shared" si="14"/>
        <v>35431.44</v>
      </c>
      <c r="BC183" s="88" t="str">
        <f t="shared" si="15"/>
        <v>INR  Thirty Five Thousand Four Hundred &amp; Thirty One  and Paise Forty Four Only</v>
      </c>
      <c r="BE183" s="90">
        <v>19</v>
      </c>
      <c r="BF183" s="78">
        <v>9077</v>
      </c>
      <c r="BG183" s="94">
        <f t="shared" si="16"/>
        <v>10267.9024</v>
      </c>
      <c r="BH183" s="94">
        <f t="shared" si="17"/>
        <v>21.492800000000003</v>
      </c>
      <c r="IE183" s="22"/>
      <c r="IF183" s="22"/>
      <c r="IG183" s="22"/>
      <c r="IH183" s="22"/>
      <c r="II183" s="22"/>
    </row>
    <row r="184" spans="1:243" s="21" customFormat="1" ht="409.5" customHeight="1">
      <c r="A184" s="33">
        <v>172</v>
      </c>
      <c r="B184" s="76" t="s">
        <v>462</v>
      </c>
      <c r="C184" s="100" t="s">
        <v>224</v>
      </c>
      <c r="D184" s="101">
        <v>1</v>
      </c>
      <c r="E184" s="102" t="s">
        <v>280</v>
      </c>
      <c r="F184" s="103">
        <v>126831.28</v>
      </c>
      <c r="G184" s="79"/>
      <c r="H184" s="79"/>
      <c r="I184" s="80" t="s">
        <v>40</v>
      </c>
      <c r="J184" s="81">
        <f t="shared" si="12"/>
        <v>1</v>
      </c>
      <c r="K184" s="82" t="s">
        <v>64</v>
      </c>
      <c r="L184" s="82" t="s">
        <v>7</v>
      </c>
      <c r="M184" s="83"/>
      <c r="N184" s="79"/>
      <c r="O184" s="79"/>
      <c r="P184" s="84"/>
      <c r="Q184" s="79"/>
      <c r="R184" s="79"/>
      <c r="S184" s="84"/>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6">
        <f t="shared" si="13"/>
        <v>126831.28</v>
      </c>
      <c r="BB184" s="87">
        <f t="shared" si="14"/>
        <v>126831.28</v>
      </c>
      <c r="BC184" s="88" t="str">
        <f t="shared" si="15"/>
        <v>INR  One Lakh Twenty Six Thousand Eight Hundred &amp; Thirty One  and Paise Twenty Eight Only</v>
      </c>
      <c r="BE184" s="90">
        <v>93571</v>
      </c>
      <c r="BF184" s="78">
        <v>1500</v>
      </c>
      <c r="BG184" s="94">
        <f t="shared" si="16"/>
        <v>1696.8000000000002</v>
      </c>
      <c r="BH184" s="94">
        <f t="shared" si="17"/>
        <v>105847.51520000001</v>
      </c>
      <c r="IE184" s="22"/>
      <c r="IF184" s="22"/>
      <c r="IG184" s="22"/>
      <c r="IH184" s="22"/>
      <c r="II184" s="22"/>
    </row>
    <row r="185" spans="1:243" s="21" customFormat="1" ht="90.75" customHeight="1">
      <c r="A185" s="33">
        <v>173</v>
      </c>
      <c r="B185" s="76" t="s">
        <v>522</v>
      </c>
      <c r="C185" s="100" t="s">
        <v>225</v>
      </c>
      <c r="D185" s="101">
        <v>2</v>
      </c>
      <c r="E185" s="102" t="s">
        <v>463</v>
      </c>
      <c r="F185" s="103">
        <v>7367.15</v>
      </c>
      <c r="G185" s="79"/>
      <c r="H185" s="79"/>
      <c r="I185" s="80" t="s">
        <v>40</v>
      </c>
      <c r="J185" s="81">
        <f>IF(I185="Less(-)",-1,1)</f>
        <v>1</v>
      </c>
      <c r="K185" s="82" t="s">
        <v>64</v>
      </c>
      <c r="L185" s="82" t="s">
        <v>7</v>
      </c>
      <c r="M185" s="83"/>
      <c r="N185" s="79"/>
      <c r="O185" s="79"/>
      <c r="P185" s="84"/>
      <c r="Q185" s="79"/>
      <c r="R185" s="79"/>
      <c r="S185" s="84"/>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6">
        <f>total_amount_ba($B$2,$D$2,D185,F185,J185,K185,M185)</f>
        <v>14734.3</v>
      </c>
      <c r="BB185" s="87">
        <f>BA185+SUM(N185:AZ185)</f>
        <v>14734.3</v>
      </c>
      <c r="BC185" s="88" t="str">
        <f>SpellNumber(L185,BB185)</f>
        <v>INR  Fourteen Thousand Seven Hundred &amp; Thirty Four  and Paise Thirty Only</v>
      </c>
      <c r="BE185" s="90">
        <v>2304</v>
      </c>
      <c r="BF185" s="78">
        <v>3788</v>
      </c>
      <c r="BG185" s="94">
        <f t="shared" si="16"/>
        <v>4284.985600000001</v>
      </c>
      <c r="BH185" s="94">
        <f t="shared" si="17"/>
        <v>2606.2848000000004</v>
      </c>
      <c r="IE185" s="22"/>
      <c r="IF185" s="22"/>
      <c r="IG185" s="22"/>
      <c r="IH185" s="22"/>
      <c r="II185" s="22"/>
    </row>
    <row r="186" spans="1:243" s="21" customFormat="1" ht="147.75" customHeight="1">
      <c r="A186" s="33">
        <v>174</v>
      </c>
      <c r="B186" s="76" t="s">
        <v>464</v>
      </c>
      <c r="C186" s="100" t="s">
        <v>226</v>
      </c>
      <c r="D186" s="101">
        <v>2</v>
      </c>
      <c r="E186" s="102" t="s">
        <v>282</v>
      </c>
      <c r="F186" s="103">
        <v>6962.85</v>
      </c>
      <c r="G186" s="79"/>
      <c r="H186" s="79"/>
      <c r="I186" s="80" t="s">
        <v>40</v>
      </c>
      <c r="J186" s="81">
        <f t="shared" si="12"/>
        <v>1</v>
      </c>
      <c r="K186" s="82" t="s">
        <v>64</v>
      </c>
      <c r="L186" s="82" t="s">
        <v>7</v>
      </c>
      <c r="M186" s="83"/>
      <c r="N186" s="79"/>
      <c r="O186" s="79"/>
      <c r="P186" s="84"/>
      <c r="Q186" s="79"/>
      <c r="R186" s="79"/>
      <c r="S186" s="84"/>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6">
        <f t="shared" si="13"/>
        <v>13925.7</v>
      </c>
      <c r="BB186" s="87">
        <f t="shared" si="14"/>
        <v>13925.7</v>
      </c>
      <c r="BC186" s="88" t="str">
        <f t="shared" si="15"/>
        <v>INR  Thirteen Thousand Nine Hundred &amp; Twenty Five  and Paise Seventy Only</v>
      </c>
      <c r="BE186" s="90">
        <v>154</v>
      </c>
      <c r="BF186" s="78">
        <v>177</v>
      </c>
      <c r="BG186" s="94">
        <f t="shared" si="16"/>
        <v>200.22240000000002</v>
      </c>
      <c r="BH186" s="94">
        <f t="shared" si="17"/>
        <v>174.2048</v>
      </c>
      <c r="IE186" s="22"/>
      <c r="IF186" s="22"/>
      <c r="IG186" s="22"/>
      <c r="IH186" s="22"/>
      <c r="II186" s="22"/>
    </row>
    <row r="187" spans="1:243" s="21" customFormat="1" ht="185.25" customHeight="1">
      <c r="A187" s="33">
        <v>175</v>
      </c>
      <c r="B187" s="76" t="s">
        <v>465</v>
      </c>
      <c r="C187" s="100" t="s">
        <v>227</v>
      </c>
      <c r="D187" s="101">
        <v>2</v>
      </c>
      <c r="E187" s="102" t="s">
        <v>282</v>
      </c>
      <c r="F187" s="103">
        <v>23088.33</v>
      </c>
      <c r="G187" s="79"/>
      <c r="H187" s="79"/>
      <c r="I187" s="80" t="s">
        <v>40</v>
      </c>
      <c r="J187" s="81">
        <f t="shared" si="12"/>
        <v>1</v>
      </c>
      <c r="K187" s="82" t="s">
        <v>64</v>
      </c>
      <c r="L187" s="82" t="s">
        <v>7</v>
      </c>
      <c r="M187" s="83"/>
      <c r="N187" s="79"/>
      <c r="O187" s="79"/>
      <c r="P187" s="84"/>
      <c r="Q187" s="79"/>
      <c r="R187" s="79"/>
      <c r="S187" s="84"/>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6">
        <f t="shared" si="13"/>
        <v>46176.66</v>
      </c>
      <c r="BB187" s="87">
        <f t="shared" si="14"/>
        <v>46176.66</v>
      </c>
      <c r="BC187" s="88" t="str">
        <f t="shared" si="15"/>
        <v>INR  Forty Six Thousand One Hundred &amp; Seventy Six  and Paise Sixty Six Only</v>
      </c>
      <c r="BE187" s="90">
        <v>35</v>
      </c>
      <c r="BF187" s="78">
        <v>129</v>
      </c>
      <c r="BG187" s="94">
        <f t="shared" si="16"/>
        <v>145.92480000000003</v>
      </c>
      <c r="BH187" s="94">
        <f t="shared" si="17"/>
        <v>39.592000000000006</v>
      </c>
      <c r="IE187" s="22"/>
      <c r="IF187" s="22"/>
      <c r="IG187" s="22"/>
      <c r="IH187" s="22"/>
      <c r="II187" s="22"/>
    </row>
    <row r="188" spans="1:243" s="21" customFormat="1" ht="120" customHeight="1">
      <c r="A188" s="33">
        <v>176</v>
      </c>
      <c r="B188" s="76" t="s">
        <v>466</v>
      </c>
      <c r="C188" s="100" t="s">
        <v>228</v>
      </c>
      <c r="D188" s="101">
        <v>11</v>
      </c>
      <c r="E188" s="102" t="s">
        <v>282</v>
      </c>
      <c r="F188" s="103">
        <v>5110.29</v>
      </c>
      <c r="G188" s="79"/>
      <c r="H188" s="79"/>
      <c r="I188" s="80" t="s">
        <v>40</v>
      </c>
      <c r="J188" s="81">
        <f t="shared" si="12"/>
        <v>1</v>
      </c>
      <c r="K188" s="82" t="s">
        <v>64</v>
      </c>
      <c r="L188" s="82" t="s">
        <v>7</v>
      </c>
      <c r="M188" s="83"/>
      <c r="N188" s="79"/>
      <c r="O188" s="79"/>
      <c r="P188" s="84"/>
      <c r="Q188" s="79"/>
      <c r="R188" s="79"/>
      <c r="S188" s="84"/>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6">
        <f t="shared" si="13"/>
        <v>56213.19</v>
      </c>
      <c r="BB188" s="87">
        <f t="shared" si="14"/>
        <v>56213.19</v>
      </c>
      <c r="BC188" s="88" t="str">
        <f t="shared" si="15"/>
        <v>INR  Fifty Six Thousand Two Hundred &amp; Thirteen  and Paise Nineteen Only</v>
      </c>
      <c r="BE188" s="90">
        <v>12</v>
      </c>
      <c r="BF188" s="78">
        <v>137</v>
      </c>
      <c r="BG188" s="94">
        <f t="shared" si="16"/>
        <v>154.97440000000003</v>
      </c>
      <c r="BH188" s="94">
        <f t="shared" si="17"/>
        <v>13.5744</v>
      </c>
      <c r="IE188" s="22"/>
      <c r="IF188" s="22"/>
      <c r="IG188" s="22"/>
      <c r="IH188" s="22"/>
      <c r="II188" s="22"/>
    </row>
    <row r="189" spans="1:243" s="21" customFormat="1" ht="126.75" customHeight="1">
      <c r="A189" s="33">
        <v>177</v>
      </c>
      <c r="B189" s="76" t="s">
        <v>467</v>
      </c>
      <c r="C189" s="100" t="s">
        <v>229</v>
      </c>
      <c r="D189" s="101">
        <v>2</v>
      </c>
      <c r="E189" s="102" t="s">
        <v>282</v>
      </c>
      <c r="F189" s="103">
        <v>2667</v>
      </c>
      <c r="G189" s="79"/>
      <c r="H189" s="79"/>
      <c r="I189" s="80" t="s">
        <v>40</v>
      </c>
      <c r="J189" s="81">
        <f t="shared" si="12"/>
        <v>1</v>
      </c>
      <c r="K189" s="82" t="s">
        <v>64</v>
      </c>
      <c r="L189" s="82" t="s">
        <v>7</v>
      </c>
      <c r="M189" s="83"/>
      <c r="N189" s="79"/>
      <c r="O189" s="79"/>
      <c r="P189" s="84"/>
      <c r="Q189" s="79"/>
      <c r="R189" s="79"/>
      <c r="S189" s="84"/>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6">
        <f t="shared" si="13"/>
        <v>5334</v>
      </c>
      <c r="BB189" s="87">
        <f t="shared" si="14"/>
        <v>5334</v>
      </c>
      <c r="BC189" s="88" t="str">
        <f t="shared" si="15"/>
        <v>INR  Five Thousand Three Hundred &amp; Thirty Four  Only</v>
      </c>
      <c r="BE189" s="95">
        <v>258</v>
      </c>
      <c r="BF189" s="78">
        <v>158</v>
      </c>
      <c r="BG189" s="94">
        <f t="shared" si="16"/>
        <v>178.7296</v>
      </c>
      <c r="BH189" s="94">
        <f t="shared" si="17"/>
        <v>291.84960000000007</v>
      </c>
      <c r="IE189" s="22"/>
      <c r="IF189" s="22"/>
      <c r="IG189" s="22"/>
      <c r="IH189" s="22"/>
      <c r="II189" s="22"/>
    </row>
    <row r="190" spans="1:243" s="21" customFormat="1" ht="129" customHeight="1">
      <c r="A190" s="33">
        <v>178</v>
      </c>
      <c r="B190" s="76" t="s">
        <v>468</v>
      </c>
      <c r="C190" s="100" t="s">
        <v>230</v>
      </c>
      <c r="D190" s="101">
        <v>2</v>
      </c>
      <c r="E190" s="102" t="s">
        <v>282</v>
      </c>
      <c r="F190" s="103">
        <v>1186.11</v>
      </c>
      <c r="G190" s="79"/>
      <c r="H190" s="79"/>
      <c r="I190" s="80" t="s">
        <v>40</v>
      </c>
      <c r="J190" s="81">
        <f t="shared" si="12"/>
        <v>1</v>
      </c>
      <c r="K190" s="82" t="s">
        <v>64</v>
      </c>
      <c r="L190" s="82" t="s">
        <v>7</v>
      </c>
      <c r="M190" s="83"/>
      <c r="N190" s="79"/>
      <c r="O190" s="79"/>
      <c r="P190" s="84"/>
      <c r="Q190" s="79"/>
      <c r="R190" s="79"/>
      <c r="S190" s="84"/>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6">
        <f t="shared" si="13"/>
        <v>2372.22</v>
      </c>
      <c r="BB190" s="87">
        <f t="shared" si="14"/>
        <v>2372.22</v>
      </c>
      <c r="BC190" s="88" t="str">
        <f t="shared" si="15"/>
        <v>INR  Two Thousand Three Hundred &amp; Seventy Two  and Paise Twenty Two Only</v>
      </c>
      <c r="BE190" s="98">
        <v>150</v>
      </c>
      <c r="BF190" s="78">
        <v>912</v>
      </c>
      <c r="BG190" s="94">
        <f t="shared" si="16"/>
        <v>1031.6544000000001</v>
      </c>
      <c r="BH190" s="94">
        <f t="shared" si="17"/>
        <v>169.68000000000004</v>
      </c>
      <c r="IE190" s="22"/>
      <c r="IF190" s="22"/>
      <c r="IG190" s="22"/>
      <c r="IH190" s="22"/>
      <c r="II190" s="22"/>
    </row>
    <row r="191" spans="1:243" s="21" customFormat="1" ht="151.5" customHeight="1">
      <c r="A191" s="33">
        <v>179</v>
      </c>
      <c r="B191" s="76" t="s">
        <v>469</v>
      </c>
      <c r="C191" s="100" t="s">
        <v>231</v>
      </c>
      <c r="D191" s="101">
        <v>770</v>
      </c>
      <c r="E191" s="102" t="s">
        <v>281</v>
      </c>
      <c r="F191" s="103">
        <v>75.73</v>
      </c>
      <c r="G191" s="79"/>
      <c r="H191" s="79"/>
      <c r="I191" s="80" t="s">
        <v>40</v>
      </c>
      <c r="J191" s="81">
        <f>IF(I191="Less(-)",-1,1)</f>
        <v>1</v>
      </c>
      <c r="K191" s="82" t="s">
        <v>64</v>
      </c>
      <c r="L191" s="82" t="s">
        <v>7</v>
      </c>
      <c r="M191" s="83"/>
      <c r="N191" s="79"/>
      <c r="O191" s="79"/>
      <c r="P191" s="84"/>
      <c r="Q191" s="79"/>
      <c r="R191" s="79"/>
      <c r="S191" s="84"/>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6">
        <f>total_amount_ba($B$2,$D$2,D191,F191,J191,K191,M191)</f>
        <v>58312.100000000006</v>
      </c>
      <c r="BB191" s="87">
        <f>BA191+SUM(N191:AZ191)</f>
        <v>58312.100000000006</v>
      </c>
      <c r="BC191" s="88" t="str">
        <f>SpellNumber(L191,BB191)</f>
        <v>INR  Fifty Eight Thousand Three Hundred &amp; Twelve  and Paise Ten Only</v>
      </c>
      <c r="BE191" s="98">
        <v>6323</v>
      </c>
      <c r="BF191" s="78">
        <v>657</v>
      </c>
      <c r="BG191" s="94">
        <f t="shared" si="16"/>
        <v>743.1984</v>
      </c>
      <c r="BH191" s="94">
        <f t="shared" si="17"/>
        <v>7152.577600000001</v>
      </c>
      <c r="IE191" s="22"/>
      <c r="IF191" s="22"/>
      <c r="IG191" s="22"/>
      <c r="IH191" s="22"/>
      <c r="II191" s="22"/>
    </row>
    <row r="192" spans="1:243" s="21" customFormat="1" ht="97.5" customHeight="1">
      <c r="A192" s="33">
        <v>180</v>
      </c>
      <c r="B192" s="76" t="s">
        <v>470</v>
      </c>
      <c r="C192" s="100" t="s">
        <v>232</v>
      </c>
      <c r="D192" s="101">
        <v>189</v>
      </c>
      <c r="E192" s="102" t="s">
        <v>281</v>
      </c>
      <c r="F192" s="103">
        <v>75.73</v>
      </c>
      <c r="G192" s="79"/>
      <c r="H192" s="79"/>
      <c r="I192" s="80" t="s">
        <v>40</v>
      </c>
      <c r="J192" s="81">
        <f t="shared" si="12"/>
        <v>1</v>
      </c>
      <c r="K192" s="82" t="s">
        <v>64</v>
      </c>
      <c r="L192" s="82" t="s">
        <v>7</v>
      </c>
      <c r="M192" s="83"/>
      <c r="N192" s="79"/>
      <c r="O192" s="79"/>
      <c r="P192" s="84"/>
      <c r="Q192" s="79"/>
      <c r="R192" s="79"/>
      <c r="S192" s="84"/>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6">
        <f t="shared" si="13"/>
        <v>14312.970000000001</v>
      </c>
      <c r="BB192" s="87">
        <f t="shared" si="14"/>
        <v>14312.970000000001</v>
      </c>
      <c r="BC192" s="88" t="str">
        <f t="shared" si="15"/>
        <v>INR  Fourteen Thousand Three Hundred &amp; Twelve  and Paise Ninety Seven Only</v>
      </c>
      <c r="BE192" s="98">
        <v>4132</v>
      </c>
      <c r="BF192" s="90">
        <v>196</v>
      </c>
      <c r="BG192" s="94">
        <f t="shared" si="16"/>
        <v>221.7152</v>
      </c>
      <c r="BH192" s="94">
        <f t="shared" si="17"/>
        <v>4674.1184</v>
      </c>
      <c r="IE192" s="22"/>
      <c r="IF192" s="22"/>
      <c r="IG192" s="22"/>
      <c r="IH192" s="22"/>
      <c r="II192" s="22"/>
    </row>
    <row r="193" spans="1:243" s="21" customFormat="1" ht="93" customHeight="1">
      <c r="A193" s="33">
        <v>181</v>
      </c>
      <c r="B193" s="76" t="s">
        <v>471</v>
      </c>
      <c r="C193" s="100" t="s">
        <v>233</v>
      </c>
      <c r="D193" s="101">
        <v>210</v>
      </c>
      <c r="E193" s="102" t="s">
        <v>281</v>
      </c>
      <c r="F193" s="103">
        <v>55.93</v>
      </c>
      <c r="G193" s="79"/>
      <c r="H193" s="79"/>
      <c r="I193" s="80" t="s">
        <v>40</v>
      </c>
      <c r="J193" s="81">
        <f>IF(I193="Less(-)",-1,1)</f>
        <v>1</v>
      </c>
      <c r="K193" s="82" t="s">
        <v>64</v>
      </c>
      <c r="L193" s="82" t="s">
        <v>7</v>
      </c>
      <c r="M193" s="83"/>
      <c r="N193" s="79"/>
      <c r="O193" s="79"/>
      <c r="P193" s="84"/>
      <c r="Q193" s="79"/>
      <c r="R193" s="79"/>
      <c r="S193" s="84"/>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6">
        <f>total_amount_ba($B$2,$D$2,D193,F193,J193,K193,M193)</f>
        <v>11745.3</v>
      </c>
      <c r="BB193" s="87">
        <f>BA193+SUM(N193:AZ193)</f>
        <v>11745.3</v>
      </c>
      <c r="BC193" s="88" t="str">
        <f>SpellNumber(L193,BB193)</f>
        <v>INR  Eleven Thousand Seven Hundred &amp; Forty Five  and Paise Thirty Only</v>
      </c>
      <c r="BE193" s="98">
        <v>3165</v>
      </c>
      <c r="BF193" s="90">
        <v>46</v>
      </c>
      <c r="BG193" s="94">
        <f t="shared" si="16"/>
        <v>52.0352</v>
      </c>
      <c r="BH193" s="94">
        <f t="shared" si="17"/>
        <v>3580.248</v>
      </c>
      <c r="IE193" s="22"/>
      <c r="IF193" s="22"/>
      <c r="IG193" s="22"/>
      <c r="IH193" s="22"/>
      <c r="II193" s="22"/>
    </row>
    <row r="194" spans="1:243" s="21" customFormat="1" ht="99" customHeight="1">
      <c r="A194" s="33">
        <v>182</v>
      </c>
      <c r="B194" s="76" t="s">
        <v>472</v>
      </c>
      <c r="C194" s="100" t="s">
        <v>234</v>
      </c>
      <c r="D194" s="101">
        <v>550</v>
      </c>
      <c r="E194" s="102" t="s">
        <v>281</v>
      </c>
      <c r="F194" s="103">
        <v>161.95</v>
      </c>
      <c r="G194" s="79"/>
      <c r="H194" s="79"/>
      <c r="I194" s="80" t="s">
        <v>40</v>
      </c>
      <c r="J194" s="81">
        <f>IF(I194="Less(-)",-1,1)</f>
        <v>1</v>
      </c>
      <c r="K194" s="82" t="s">
        <v>64</v>
      </c>
      <c r="L194" s="82" t="s">
        <v>7</v>
      </c>
      <c r="M194" s="83"/>
      <c r="N194" s="79"/>
      <c r="O194" s="79"/>
      <c r="P194" s="84"/>
      <c r="Q194" s="79"/>
      <c r="R194" s="79"/>
      <c r="S194" s="84"/>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6">
        <f>total_amount_ba($B$2,$D$2,D194,F194,J194,K194,M194)</f>
        <v>89072.5</v>
      </c>
      <c r="BB194" s="87">
        <f>BA194+SUM(N194:AZ194)</f>
        <v>89072.5</v>
      </c>
      <c r="BC194" s="88" t="str">
        <f>SpellNumber(L194,BB194)</f>
        <v>INR  Eighty Nine Thousand  &amp;Seventy Two  and Paise Fifty Only</v>
      </c>
      <c r="BE194" s="98">
        <v>5940</v>
      </c>
      <c r="BF194" s="90">
        <v>140</v>
      </c>
      <c r="BG194" s="94">
        <f t="shared" si="16"/>
        <v>158.36800000000002</v>
      </c>
      <c r="BH194" s="94">
        <f t="shared" si="17"/>
        <v>6719.328</v>
      </c>
      <c r="IE194" s="22"/>
      <c r="IF194" s="22"/>
      <c r="IG194" s="22"/>
      <c r="IH194" s="22"/>
      <c r="II194" s="22"/>
    </row>
    <row r="195" spans="1:243" s="21" customFormat="1" ht="101.25" customHeight="1">
      <c r="A195" s="33">
        <v>183</v>
      </c>
      <c r="B195" s="76" t="s">
        <v>473</v>
      </c>
      <c r="C195" s="100" t="s">
        <v>235</v>
      </c>
      <c r="D195" s="101">
        <v>30</v>
      </c>
      <c r="E195" s="102" t="s">
        <v>281</v>
      </c>
      <c r="F195" s="103">
        <v>110.69</v>
      </c>
      <c r="G195" s="79"/>
      <c r="H195" s="79"/>
      <c r="I195" s="80" t="s">
        <v>40</v>
      </c>
      <c r="J195" s="81">
        <f t="shared" si="12"/>
        <v>1</v>
      </c>
      <c r="K195" s="82" t="s">
        <v>64</v>
      </c>
      <c r="L195" s="82" t="s">
        <v>7</v>
      </c>
      <c r="M195" s="83"/>
      <c r="N195" s="79"/>
      <c r="O195" s="79"/>
      <c r="P195" s="84"/>
      <c r="Q195" s="79"/>
      <c r="R195" s="79"/>
      <c r="S195" s="84"/>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6">
        <f t="shared" si="13"/>
        <v>3320.7</v>
      </c>
      <c r="BB195" s="87">
        <f t="shared" si="14"/>
        <v>3320.7</v>
      </c>
      <c r="BC195" s="88" t="str">
        <f t="shared" si="15"/>
        <v>INR  Three Thousand Three Hundred &amp; Twenty  and Paise Seventy Only</v>
      </c>
      <c r="BE195" s="98">
        <v>5872</v>
      </c>
      <c r="BF195" s="90">
        <v>83</v>
      </c>
      <c r="BG195" s="94">
        <f t="shared" si="16"/>
        <v>93.88960000000002</v>
      </c>
      <c r="BH195" s="94">
        <f t="shared" si="17"/>
        <v>6642.406400000001</v>
      </c>
      <c r="IE195" s="22"/>
      <c r="IF195" s="22"/>
      <c r="IG195" s="22"/>
      <c r="IH195" s="22"/>
      <c r="II195" s="22"/>
    </row>
    <row r="196" spans="1:243" s="65" customFormat="1" ht="106.5" customHeight="1">
      <c r="A196" s="33">
        <v>184</v>
      </c>
      <c r="B196" s="76" t="s">
        <v>474</v>
      </c>
      <c r="C196" s="100" t="s">
        <v>236</v>
      </c>
      <c r="D196" s="101">
        <v>95</v>
      </c>
      <c r="E196" s="102" t="s">
        <v>281</v>
      </c>
      <c r="F196" s="103">
        <v>574.41</v>
      </c>
      <c r="G196" s="79"/>
      <c r="H196" s="79"/>
      <c r="I196" s="80" t="s">
        <v>40</v>
      </c>
      <c r="J196" s="81">
        <f t="shared" si="12"/>
        <v>1</v>
      </c>
      <c r="K196" s="82" t="s">
        <v>64</v>
      </c>
      <c r="L196" s="82" t="s">
        <v>7</v>
      </c>
      <c r="M196" s="83"/>
      <c r="N196" s="79"/>
      <c r="O196" s="79"/>
      <c r="P196" s="84"/>
      <c r="Q196" s="79"/>
      <c r="R196" s="79"/>
      <c r="S196" s="84"/>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6">
        <f t="shared" si="13"/>
        <v>54568.95</v>
      </c>
      <c r="BB196" s="87">
        <f t="shared" si="14"/>
        <v>54568.95</v>
      </c>
      <c r="BC196" s="88" t="str">
        <f t="shared" si="15"/>
        <v>INR  Fifty Four Thousand Five Hundred &amp; Sixty Eight  and Paise Ninety Five Only</v>
      </c>
      <c r="BD196" s="69"/>
      <c r="BE196" s="98">
        <v>3291</v>
      </c>
      <c r="BF196" s="90">
        <v>46</v>
      </c>
      <c r="BG196" s="94">
        <f t="shared" si="16"/>
        <v>52.0352</v>
      </c>
      <c r="BH196" s="94">
        <f t="shared" si="17"/>
        <v>3722.7792000000004</v>
      </c>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IE196" s="66"/>
      <c r="IF196" s="66"/>
      <c r="IG196" s="66"/>
      <c r="IH196" s="66"/>
      <c r="II196" s="66"/>
    </row>
    <row r="197" spans="1:243" s="21" customFormat="1" ht="289.5" customHeight="1">
      <c r="A197" s="33">
        <v>185</v>
      </c>
      <c r="B197" s="76" t="s">
        <v>475</v>
      </c>
      <c r="C197" s="100" t="s">
        <v>237</v>
      </c>
      <c r="D197" s="101">
        <v>186</v>
      </c>
      <c r="E197" s="102" t="s">
        <v>463</v>
      </c>
      <c r="F197" s="103">
        <v>1251.36</v>
      </c>
      <c r="G197" s="79"/>
      <c r="H197" s="79"/>
      <c r="I197" s="80" t="s">
        <v>40</v>
      </c>
      <c r="J197" s="81">
        <f>IF(I197="Less(-)",-1,1)</f>
        <v>1</v>
      </c>
      <c r="K197" s="82" t="s">
        <v>64</v>
      </c>
      <c r="L197" s="82" t="s">
        <v>7</v>
      </c>
      <c r="M197" s="83"/>
      <c r="N197" s="79"/>
      <c r="O197" s="79"/>
      <c r="P197" s="84"/>
      <c r="Q197" s="79"/>
      <c r="R197" s="79"/>
      <c r="S197" s="84"/>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6">
        <f>total_amount_ba($B$2,$D$2,D197,F197,J197,K197,M197)</f>
        <v>232752.96</v>
      </c>
      <c r="BB197" s="87">
        <f>BA197+SUM(N197:AZ197)</f>
        <v>232752.96</v>
      </c>
      <c r="BC197" s="88" t="str">
        <f>SpellNumber(L197,BB197)</f>
        <v>INR  Two Lakh Thirty Two Thousand Seven Hundred &amp; Fifty Two  and Paise Ninety Six Only</v>
      </c>
      <c r="BE197" s="98">
        <v>704</v>
      </c>
      <c r="BF197" s="90">
        <v>16</v>
      </c>
      <c r="BG197" s="94">
        <f t="shared" si="16"/>
        <v>18.099200000000003</v>
      </c>
      <c r="BH197" s="94">
        <f t="shared" si="17"/>
        <v>796.3648000000001</v>
      </c>
      <c r="IE197" s="22"/>
      <c r="IF197" s="22"/>
      <c r="IG197" s="22"/>
      <c r="IH197" s="22"/>
      <c r="II197" s="22"/>
    </row>
    <row r="198" spans="1:243" s="21" customFormat="1" ht="282" customHeight="1">
      <c r="A198" s="33">
        <v>186</v>
      </c>
      <c r="B198" s="76" t="s">
        <v>476</v>
      </c>
      <c r="C198" s="100" t="s">
        <v>238</v>
      </c>
      <c r="D198" s="101">
        <v>231</v>
      </c>
      <c r="E198" s="102" t="s">
        <v>463</v>
      </c>
      <c r="F198" s="103">
        <v>1483.22</v>
      </c>
      <c r="G198" s="79"/>
      <c r="H198" s="79"/>
      <c r="I198" s="80" t="s">
        <v>40</v>
      </c>
      <c r="J198" s="81">
        <f>IF(I198="Less(-)",-1,1)</f>
        <v>1</v>
      </c>
      <c r="K198" s="82" t="s">
        <v>64</v>
      </c>
      <c r="L198" s="82" t="s">
        <v>7</v>
      </c>
      <c r="M198" s="83"/>
      <c r="N198" s="79"/>
      <c r="O198" s="79"/>
      <c r="P198" s="84"/>
      <c r="Q198" s="79"/>
      <c r="R198" s="79"/>
      <c r="S198" s="84"/>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6">
        <f>total_amount_ba($B$2,$D$2,D198,F198,J198,K198,M198)</f>
        <v>342623.82</v>
      </c>
      <c r="BB198" s="87">
        <f>BA198+SUM(N198:AZ198)</f>
        <v>342623.82</v>
      </c>
      <c r="BC198" s="88" t="str">
        <f>SpellNumber(L198,BB198)</f>
        <v>INR  Three Lakh Forty Two Thousand Six Hundred &amp; Twenty Three  and Paise Eighty Two Only</v>
      </c>
      <c r="BE198" s="98">
        <v>162</v>
      </c>
      <c r="BF198" s="90">
        <v>25</v>
      </c>
      <c r="BG198" s="94">
        <f t="shared" si="16"/>
        <v>28.280000000000005</v>
      </c>
      <c r="BH198" s="94">
        <f t="shared" si="17"/>
        <v>183.25440000000003</v>
      </c>
      <c r="IE198" s="22"/>
      <c r="IF198" s="22"/>
      <c r="IG198" s="22"/>
      <c r="IH198" s="22"/>
      <c r="II198" s="22"/>
    </row>
    <row r="199" spans="1:243" s="21" customFormat="1" ht="211.5" customHeight="1">
      <c r="A199" s="33">
        <v>187</v>
      </c>
      <c r="B199" s="76" t="s">
        <v>477</v>
      </c>
      <c r="C199" s="100" t="s">
        <v>239</v>
      </c>
      <c r="D199" s="101">
        <v>77</v>
      </c>
      <c r="E199" s="102" t="s">
        <v>284</v>
      </c>
      <c r="F199" s="103">
        <v>290.12</v>
      </c>
      <c r="G199" s="79"/>
      <c r="H199" s="79"/>
      <c r="I199" s="80" t="s">
        <v>40</v>
      </c>
      <c r="J199" s="81">
        <f>IF(I199="Less(-)",-1,1)</f>
        <v>1</v>
      </c>
      <c r="K199" s="82" t="s">
        <v>64</v>
      </c>
      <c r="L199" s="82" t="s">
        <v>7</v>
      </c>
      <c r="M199" s="83"/>
      <c r="N199" s="79"/>
      <c r="O199" s="79"/>
      <c r="P199" s="84"/>
      <c r="Q199" s="79"/>
      <c r="R199" s="79"/>
      <c r="S199" s="84"/>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6">
        <f>total_amount_ba($B$2,$D$2,D199,F199,J199,K199,M199)</f>
        <v>22339.24</v>
      </c>
      <c r="BB199" s="87">
        <f>BA199+SUM(N199:AZ199)</f>
        <v>22339.24</v>
      </c>
      <c r="BC199" s="88" t="str">
        <f>SpellNumber(L199,BB199)</f>
        <v>INR  Twenty Two Thousand Three Hundred &amp; Thirty Nine  and Paise Twenty Four Only</v>
      </c>
      <c r="BE199" s="98">
        <v>172</v>
      </c>
      <c r="BF199" s="90">
        <v>292</v>
      </c>
      <c r="BG199" s="94">
        <f t="shared" si="16"/>
        <v>330.3104</v>
      </c>
      <c r="BH199" s="94">
        <f t="shared" si="17"/>
        <v>194.56640000000002</v>
      </c>
      <c r="IE199" s="22"/>
      <c r="IF199" s="22"/>
      <c r="IG199" s="22"/>
      <c r="IH199" s="22"/>
      <c r="II199" s="22"/>
    </row>
    <row r="200" spans="1:243" s="21" customFormat="1" ht="209.25" customHeight="1">
      <c r="A200" s="33">
        <v>188</v>
      </c>
      <c r="B200" s="76" t="s">
        <v>478</v>
      </c>
      <c r="C200" s="100" t="s">
        <v>240</v>
      </c>
      <c r="D200" s="101">
        <v>82</v>
      </c>
      <c r="E200" s="102" t="s">
        <v>284</v>
      </c>
      <c r="F200" s="103">
        <v>1092.9</v>
      </c>
      <c r="G200" s="79"/>
      <c r="H200" s="79"/>
      <c r="I200" s="80" t="s">
        <v>40</v>
      </c>
      <c r="J200" s="81">
        <f t="shared" si="12"/>
        <v>1</v>
      </c>
      <c r="K200" s="82" t="s">
        <v>64</v>
      </c>
      <c r="L200" s="82" t="s">
        <v>7</v>
      </c>
      <c r="M200" s="83"/>
      <c r="N200" s="79"/>
      <c r="O200" s="79"/>
      <c r="P200" s="84"/>
      <c r="Q200" s="79"/>
      <c r="R200" s="79"/>
      <c r="S200" s="84"/>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6">
        <f t="shared" si="13"/>
        <v>89617.8</v>
      </c>
      <c r="BB200" s="87">
        <f t="shared" si="14"/>
        <v>89617.8</v>
      </c>
      <c r="BC200" s="88" t="str">
        <f t="shared" si="15"/>
        <v>INR  Eighty Nine Thousand Six Hundred &amp; Seventeen  and Paise Eighty Only</v>
      </c>
      <c r="BE200" s="98">
        <v>127</v>
      </c>
      <c r="BF200" s="90">
        <v>85</v>
      </c>
      <c r="BG200" s="94">
        <f t="shared" si="16"/>
        <v>96.152</v>
      </c>
      <c r="BH200" s="94">
        <f t="shared" si="17"/>
        <v>143.66240000000002</v>
      </c>
      <c r="IE200" s="22"/>
      <c r="IF200" s="22"/>
      <c r="IG200" s="22"/>
      <c r="IH200" s="22"/>
      <c r="II200" s="22"/>
    </row>
    <row r="201" spans="1:243" s="21" customFormat="1" ht="217.5" customHeight="1">
      <c r="A201" s="33">
        <v>189</v>
      </c>
      <c r="B201" s="76" t="s">
        <v>479</v>
      </c>
      <c r="C201" s="100" t="s">
        <v>241</v>
      </c>
      <c r="D201" s="101">
        <v>15</v>
      </c>
      <c r="E201" s="102" t="s">
        <v>284</v>
      </c>
      <c r="F201" s="103">
        <v>918.13</v>
      </c>
      <c r="G201" s="79"/>
      <c r="H201" s="79"/>
      <c r="I201" s="80" t="s">
        <v>40</v>
      </c>
      <c r="J201" s="81">
        <f t="shared" si="12"/>
        <v>1</v>
      </c>
      <c r="K201" s="82" t="s">
        <v>64</v>
      </c>
      <c r="L201" s="82" t="s">
        <v>7</v>
      </c>
      <c r="M201" s="83"/>
      <c r="N201" s="79"/>
      <c r="O201" s="79"/>
      <c r="P201" s="84"/>
      <c r="Q201" s="79"/>
      <c r="R201" s="79"/>
      <c r="S201" s="84"/>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6">
        <f t="shared" si="13"/>
        <v>13771.95</v>
      </c>
      <c r="BB201" s="87">
        <f t="shared" si="14"/>
        <v>13771.95</v>
      </c>
      <c r="BC201" s="88" t="str">
        <f t="shared" si="15"/>
        <v>INR  Thirteen Thousand Seven Hundred &amp; Seventy One  and Paise Ninety Five Only</v>
      </c>
      <c r="BE201" s="98">
        <v>159</v>
      </c>
      <c r="BF201" s="90">
        <v>276</v>
      </c>
      <c r="BG201" s="94">
        <f t="shared" si="16"/>
        <v>312.2112</v>
      </c>
      <c r="BH201" s="94">
        <f t="shared" si="17"/>
        <v>179.8608</v>
      </c>
      <c r="IE201" s="22"/>
      <c r="IF201" s="22"/>
      <c r="IG201" s="22"/>
      <c r="IH201" s="22"/>
      <c r="II201" s="22"/>
    </row>
    <row r="202" spans="1:243" s="21" customFormat="1" ht="84" customHeight="1">
      <c r="A202" s="33">
        <v>190</v>
      </c>
      <c r="B202" s="76" t="s">
        <v>480</v>
      </c>
      <c r="C202" s="100" t="s">
        <v>242</v>
      </c>
      <c r="D202" s="101">
        <v>231</v>
      </c>
      <c r="E202" s="102" t="s">
        <v>283</v>
      </c>
      <c r="F202" s="103">
        <v>450.91</v>
      </c>
      <c r="G202" s="79"/>
      <c r="H202" s="79"/>
      <c r="I202" s="80" t="s">
        <v>40</v>
      </c>
      <c r="J202" s="81">
        <f>IF(I202="Less(-)",-1,1)</f>
        <v>1</v>
      </c>
      <c r="K202" s="82" t="s">
        <v>64</v>
      </c>
      <c r="L202" s="82" t="s">
        <v>7</v>
      </c>
      <c r="M202" s="83"/>
      <c r="N202" s="79"/>
      <c r="O202" s="79"/>
      <c r="P202" s="84"/>
      <c r="Q202" s="79"/>
      <c r="R202" s="79"/>
      <c r="S202" s="84"/>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6">
        <f>total_amount_ba($B$2,$D$2,D202,F202,J202,K202,M202)</f>
        <v>104160.21</v>
      </c>
      <c r="BB202" s="87">
        <f>BA202+SUM(N202:AZ202)</f>
        <v>104160.21</v>
      </c>
      <c r="BC202" s="88" t="str">
        <f>SpellNumber(L202,BB202)</f>
        <v>INR  One Lakh Four Thousand One Hundred &amp; Sixty  and Paise Twenty One Only</v>
      </c>
      <c r="BE202" s="98">
        <v>127</v>
      </c>
      <c r="BF202" s="90">
        <v>147</v>
      </c>
      <c r="BG202" s="94">
        <f t="shared" si="16"/>
        <v>166.28640000000001</v>
      </c>
      <c r="BH202" s="94">
        <f t="shared" si="17"/>
        <v>143.66240000000002</v>
      </c>
      <c r="IE202" s="22"/>
      <c r="IF202" s="22"/>
      <c r="IG202" s="22"/>
      <c r="IH202" s="22"/>
      <c r="II202" s="22"/>
    </row>
    <row r="203" spans="1:243" s="21" customFormat="1" ht="161.25" customHeight="1">
      <c r="A203" s="33">
        <v>191</v>
      </c>
      <c r="B203" s="76" t="s">
        <v>481</v>
      </c>
      <c r="C203" s="100" t="s">
        <v>243</v>
      </c>
      <c r="D203" s="101">
        <v>42</v>
      </c>
      <c r="E203" s="102" t="s">
        <v>283</v>
      </c>
      <c r="F203" s="103">
        <v>609.37</v>
      </c>
      <c r="G203" s="79"/>
      <c r="H203" s="79"/>
      <c r="I203" s="80" t="s">
        <v>40</v>
      </c>
      <c r="J203" s="81">
        <f>IF(I203="Less(-)",-1,1)</f>
        <v>1</v>
      </c>
      <c r="K203" s="82" t="s">
        <v>64</v>
      </c>
      <c r="L203" s="82" t="s">
        <v>7</v>
      </c>
      <c r="M203" s="83"/>
      <c r="N203" s="79"/>
      <c r="O203" s="79"/>
      <c r="P203" s="84"/>
      <c r="Q203" s="79"/>
      <c r="R203" s="79"/>
      <c r="S203" s="84"/>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6">
        <f>total_amount_ba($B$2,$D$2,D203,F203,J203,K203,M203)</f>
        <v>25593.54</v>
      </c>
      <c r="BB203" s="87">
        <f>BA203+SUM(N203:AZ203)</f>
        <v>25593.54</v>
      </c>
      <c r="BC203" s="88" t="str">
        <f>SpellNumber(L203,BB203)</f>
        <v>INR  Twenty Five Thousand Five Hundred &amp; Ninety Three  and Paise Fifty Four Only</v>
      </c>
      <c r="BE203" s="98">
        <v>127</v>
      </c>
      <c r="BF203" s="90">
        <v>85</v>
      </c>
      <c r="BG203" s="94">
        <f t="shared" si="16"/>
        <v>96.152</v>
      </c>
      <c r="BH203" s="94">
        <f t="shared" si="17"/>
        <v>143.66240000000002</v>
      </c>
      <c r="IE203" s="22"/>
      <c r="IF203" s="22"/>
      <c r="IG203" s="22"/>
      <c r="IH203" s="22"/>
      <c r="II203" s="22"/>
    </row>
    <row r="204" spans="1:243" s="21" customFormat="1" ht="90.75" customHeight="1">
      <c r="A204" s="33">
        <v>192</v>
      </c>
      <c r="B204" s="76" t="s">
        <v>482</v>
      </c>
      <c r="C204" s="100" t="s">
        <v>244</v>
      </c>
      <c r="D204" s="101">
        <v>190</v>
      </c>
      <c r="E204" s="102" t="s">
        <v>283</v>
      </c>
      <c r="F204" s="103">
        <v>95.54</v>
      </c>
      <c r="G204" s="79"/>
      <c r="H204" s="79"/>
      <c r="I204" s="80" t="s">
        <v>40</v>
      </c>
      <c r="J204" s="81">
        <f t="shared" si="12"/>
        <v>1</v>
      </c>
      <c r="K204" s="82" t="s">
        <v>64</v>
      </c>
      <c r="L204" s="82" t="s">
        <v>7</v>
      </c>
      <c r="M204" s="83"/>
      <c r="N204" s="79"/>
      <c r="O204" s="79"/>
      <c r="P204" s="84"/>
      <c r="Q204" s="79"/>
      <c r="R204" s="79"/>
      <c r="S204" s="84"/>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6">
        <f t="shared" si="13"/>
        <v>18152.600000000002</v>
      </c>
      <c r="BB204" s="87">
        <f t="shared" si="14"/>
        <v>18152.600000000002</v>
      </c>
      <c r="BC204" s="88" t="str">
        <f t="shared" si="15"/>
        <v>INR  Eighteen Thousand One Hundred &amp; Fifty Two  and Paise Sixty Only</v>
      </c>
      <c r="BE204" s="98">
        <v>64</v>
      </c>
      <c r="BF204" s="90">
        <v>21</v>
      </c>
      <c r="BG204" s="94">
        <f t="shared" si="16"/>
        <v>23.755200000000002</v>
      </c>
      <c r="BH204" s="94">
        <f t="shared" si="17"/>
        <v>72.39680000000001</v>
      </c>
      <c r="IE204" s="22"/>
      <c r="IF204" s="22"/>
      <c r="IG204" s="22"/>
      <c r="IH204" s="22"/>
      <c r="II204" s="22"/>
    </row>
    <row r="205" spans="1:243" s="21" customFormat="1" ht="113.25" customHeight="1">
      <c r="A205" s="33">
        <v>193</v>
      </c>
      <c r="B205" s="76" t="s">
        <v>483</v>
      </c>
      <c r="C205" s="100" t="s">
        <v>245</v>
      </c>
      <c r="D205" s="101">
        <v>176</v>
      </c>
      <c r="E205" s="102" t="s">
        <v>283</v>
      </c>
      <c r="F205" s="103">
        <v>281.96</v>
      </c>
      <c r="G205" s="79"/>
      <c r="H205" s="79"/>
      <c r="I205" s="80" t="s">
        <v>40</v>
      </c>
      <c r="J205" s="81">
        <f t="shared" si="12"/>
        <v>1</v>
      </c>
      <c r="K205" s="82" t="s">
        <v>64</v>
      </c>
      <c r="L205" s="82" t="s">
        <v>7</v>
      </c>
      <c r="M205" s="83"/>
      <c r="N205" s="79"/>
      <c r="O205" s="79"/>
      <c r="P205" s="84"/>
      <c r="Q205" s="79"/>
      <c r="R205" s="79"/>
      <c r="S205" s="84"/>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6">
        <f t="shared" si="13"/>
        <v>49624.96</v>
      </c>
      <c r="BB205" s="87">
        <f t="shared" si="14"/>
        <v>49624.96</v>
      </c>
      <c r="BC205" s="88" t="str">
        <f t="shared" si="15"/>
        <v>INR  Forty Nine Thousand Six Hundred &amp; Twenty Four  and Paise Ninety Six Only</v>
      </c>
      <c r="BE205" s="98">
        <v>64</v>
      </c>
      <c r="BF205" s="90">
        <v>33</v>
      </c>
      <c r="BG205" s="94">
        <f t="shared" si="16"/>
        <v>37.3296</v>
      </c>
      <c r="BH205" s="94">
        <f t="shared" si="17"/>
        <v>72.39680000000001</v>
      </c>
      <c r="IE205" s="22"/>
      <c r="IF205" s="22"/>
      <c r="IG205" s="22"/>
      <c r="IH205" s="22"/>
      <c r="II205" s="22"/>
    </row>
    <row r="206" spans="1:243" s="21" customFormat="1" ht="139.5" customHeight="1">
      <c r="A206" s="33">
        <v>194</v>
      </c>
      <c r="B206" s="76" t="s">
        <v>484</v>
      </c>
      <c r="C206" s="100" t="s">
        <v>246</v>
      </c>
      <c r="D206" s="101">
        <v>16</v>
      </c>
      <c r="E206" s="102" t="s">
        <v>283</v>
      </c>
      <c r="F206" s="103">
        <v>511.49</v>
      </c>
      <c r="G206" s="79"/>
      <c r="H206" s="79"/>
      <c r="I206" s="80" t="s">
        <v>40</v>
      </c>
      <c r="J206" s="81">
        <f>IF(I206="Less(-)",-1,1)</f>
        <v>1</v>
      </c>
      <c r="K206" s="82" t="s">
        <v>64</v>
      </c>
      <c r="L206" s="82" t="s">
        <v>7</v>
      </c>
      <c r="M206" s="83"/>
      <c r="N206" s="79"/>
      <c r="O206" s="79"/>
      <c r="P206" s="84"/>
      <c r="Q206" s="79"/>
      <c r="R206" s="79"/>
      <c r="S206" s="84"/>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6">
        <f>total_amount_ba($B$2,$D$2,D206,F206,J206,K206,M206)</f>
        <v>8183.84</v>
      </c>
      <c r="BB206" s="87">
        <f>BA206+SUM(N206:AZ206)</f>
        <v>8183.84</v>
      </c>
      <c r="BC206" s="88" t="str">
        <f>SpellNumber(L206,BB206)</f>
        <v>INR  Eight Thousand One Hundred &amp; Eighty Three  and Paise Eighty Four Only</v>
      </c>
      <c r="BE206" s="98">
        <v>529</v>
      </c>
      <c r="BF206" s="78">
        <v>45</v>
      </c>
      <c r="BG206" s="94">
        <f aca="true" t="shared" si="18" ref="BG206:BG232">BF206*1.12*1.01</f>
        <v>50.904</v>
      </c>
      <c r="BH206" s="94">
        <f aca="true" t="shared" si="19" ref="BH206:BH223">BE206*1.12*1.01</f>
        <v>598.4048</v>
      </c>
      <c r="IE206" s="22"/>
      <c r="IF206" s="22"/>
      <c r="IG206" s="22"/>
      <c r="IH206" s="22"/>
      <c r="II206" s="22"/>
    </row>
    <row r="207" spans="1:243" s="21" customFormat="1" ht="75" customHeight="1">
      <c r="A207" s="33">
        <v>195</v>
      </c>
      <c r="B207" s="76" t="s">
        <v>485</v>
      </c>
      <c r="C207" s="100" t="s">
        <v>247</v>
      </c>
      <c r="D207" s="101">
        <v>40</v>
      </c>
      <c r="E207" s="102" t="s">
        <v>283</v>
      </c>
      <c r="F207" s="103">
        <v>116.51</v>
      </c>
      <c r="G207" s="79"/>
      <c r="H207" s="79"/>
      <c r="I207" s="80" t="s">
        <v>40</v>
      </c>
      <c r="J207" s="81">
        <f aca="true" t="shared" si="20" ref="J207:J232">IF(I207="Less(-)",-1,1)</f>
        <v>1</v>
      </c>
      <c r="K207" s="82" t="s">
        <v>64</v>
      </c>
      <c r="L207" s="82" t="s">
        <v>7</v>
      </c>
      <c r="M207" s="83"/>
      <c r="N207" s="79"/>
      <c r="O207" s="79"/>
      <c r="P207" s="84"/>
      <c r="Q207" s="79"/>
      <c r="R207" s="79"/>
      <c r="S207" s="84"/>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6">
        <f aca="true" t="shared" si="21" ref="BA207:BA232">total_amount_ba($B$2,$D$2,D207,F207,J207,K207,M207)</f>
        <v>4660.400000000001</v>
      </c>
      <c r="BB207" s="87">
        <f aca="true" t="shared" si="22" ref="BB207:BB232">BA207+SUM(N207:AZ207)</f>
        <v>4660.400000000001</v>
      </c>
      <c r="BC207" s="88" t="str">
        <f aca="true" t="shared" si="23" ref="BC207:BC232">SpellNumber(L207,BB207)</f>
        <v>INR  Four Thousand Six Hundred &amp; Sixty  and Paise Forty Only</v>
      </c>
      <c r="BE207" s="98">
        <v>246</v>
      </c>
      <c r="BF207" s="78">
        <v>57</v>
      </c>
      <c r="BG207" s="94">
        <f t="shared" si="18"/>
        <v>64.47840000000001</v>
      </c>
      <c r="BH207" s="94">
        <f t="shared" si="19"/>
        <v>278.27520000000004</v>
      </c>
      <c r="IE207" s="22"/>
      <c r="IF207" s="22"/>
      <c r="IG207" s="22"/>
      <c r="IH207" s="22"/>
      <c r="II207" s="22"/>
    </row>
    <row r="208" spans="1:243" s="21" customFormat="1" ht="123.75" customHeight="1">
      <c r="A208" s="33">
        <v>196</v>
      </c>
      <c r="B208" s="76" t="s">
        <v>486</v>
      </c>
      <c r="C208" s="100" t="s">
        <v>248</v>
      </c>
      <c r="D208" s="101">
        <v>161</v>
      </c>
      <c r="E208" s="102" t="s">
        <v>283</v>
      </c>
      <c r="F208" s="103">
        <v>249.34</v>
      </c>
      <c r="G208" s="79"/>
      <c r="H208" s="79"/>
      <c r="I208" s="80" t="s">
        <v>40</v>
      </c>
      <c r="J208" s="81">
        <f t="shared" si="20"/>
        <v>1</v>
      </c>
      <c r="K208" s="82" t="s">
        <v>64</v>
      </c>
      <c r="L208" s="82" t="s">
        <v>7</v>
      </c>
      <c r="M208" s="83"/>
      <c r="N208" s="79"/>
      <c r="O208" s="79"/>
      <c r="P208" s="84"/>
      <c r="Q208" s="79"/>
      <c r="R208" s="79"/>
      <c r="S208" s="84"/>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6">
        <f t="shared" si="21"/>
        <v>40143.74</v>
      </c>
      <c r="BB208" s="87">
        <f t="shared" si="22"/>
        <v>40143.74</v>
      </c>
      <c r="BC208" s="88" t="str">
        <f t="shared" si="23"/>
        <v>INR  Forty Thousand One Hundred &amp; Forty Three  and Paise Seventy Four Only</v>
      </c>
      <c r="BE208" s="98">
        <v>475</v>
      </c>
      <c r="BF208" s="78">
        <v>84</v>
      </c>
      <c r="BG208" s="94">
        <f t="shared" si="18"/>
        <v>95.02080000000001</v>
      </c>
      <c r="BH208" s="94">
        <f t="shared" si="19"/>
        <v>537.32</v>
      </c>
      <c r="IE208" s="22"/>
      <c r="IF208" s="22"/>
      <c r="IG208" s="22"/>
      <c r="IH208" s="22"/>
      <c r="II208" s="22"/>
    </row>
    <row r="209" spans="1:243" s="21" customFormat="1" ht="92.25" customHeight="1">
      <c r="A209" s="33">
        <v>197</v>
      </c>
      <c r="B209" s="76" t="s">
        <v>487</v>
      </c>
      <c r="C209" s="100" t="s">
        <v>249</v>
      </c>
      <c r="D209" s="101">
        <v>9</v>
      </c>
      <c r="E209" s="102" t="s">
        <v>283</v>
      </c>
      <c r="F209" s="103">
        <v>339.05</v>
      </c>
      <c r="G209" s="79"/>
      <c r="H209" s="79"/>
      <c r="I209" s="80" t="s">
        <v>40</v>
      </c>
      <c r="J209" s="81">
        <f t="shared" si="20"/>
        <v>1</v>
      </c>
      <c r="K209" s="82" t="s">
        <v>64</v>
      </c>
      <c r="L209" s="82" t="s">
        <v>7</v>
      </c>
      <c r="M209" s="83"/>
      <c r="N209" s="79"/>
      <c r="O209" s="79"/>
      <c r="P209" s="84"/>
      <c r="Q209" s="79"/>
      <c r="R209" s="79"/>
      <c r="S209" s="84"/>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6">
        <f t="shared" si="21"/>
        <v>3051.4500000000003</v>
      </c>
      <c r="BB209" s="87">
        <f t="shared" si="22"/>
        <v>3051.4500000000003</v>
      </c>
      <c r="BC209" s="88" t="str">
        <f t="shared" si="23"/>
        <v>INR  Three Thousand  &amp;Fifty One  and Paise Forty Five Only</v>
      </c>
      <c r="BE209" s="98">
        <v>320</v>
      </c>
      <c r="BF209" s="78">
        <v>2869</v>
      </c>
      <c r="BG209" s="94">
        <f t="shared" si="18"/>
        <v>3245.4128</v>
      </c>
      <c r="BH209" s="94">
        <f t="shared" si="19"/>
        <v>361.98400000000004</v>
      </c>
      <c r="IE209" s="22"/>
      <c r="IF209" s="22"/>
      <c r="IG209" s="22"/>
      <c r="IH209" s="22"/>
      <c r="II209" s="22"/>
    </row>
    <row r="210" spans="1:243" s="21" customFormat="1" ht="102" customHeight="1">
      <c r="A210" s="33">
        <v>198</v>
      </c>
      <c r="B210" s="76" t="s">
        <v>488</v>
      </c>
      <c r="C210" s="100" t="s">
        <v>250</v>
      </c>
      <c r="D210" s="101">
        <v>26</v>
      </c>
      <c r="E210" s="102" t="s">
        <v>463</v>
      </c>
      <c r="F210" s="103">
        <v>116.51</v>
      </c>
      <c r="G210" s="79"/>
      <c r="H210" s="79"/>
      <c r="I210" s="80" t="s">
        <v>40</v>
      </c>
      <c r="J210" s="81">
        <f>IF(I210="Less(-)",-1,1)</f>
        <v>1</v>
      </c>
      <c r="K210" s="82" t="s">
        <v>64</v>
      </c>
      <c r="L210" s="82" t="s">
        <v>7</v>
      </c>
      <c r="M210" s="83"/>
      <c r="N210" s="79"/>
      <c r="O210" s="79"/>
      <c r="P210" s="84"/>
      <c r="Q210" s="79"/>
      <c r="R210" s="79"/>
      <c r="S210" s="84"/>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6">
        <f>total_amount_ba($B$2,$D$2,D210,F210,J210,K210,M210)</f>
        <v>3029.26</v>
      </c>
      <c r="BB210" s="87">
        <f>BA210+SUM(N210:AZ210)</f>
        <v>3029.26</v>
      </c>
      <c r="BC210" s="88" t="str">
        <f>SpellNumber(L210,BB210)</f>
        <v>INR  Three Thousand  &amp;Twenty Nine  and Paise Twenty Six Only</v>
      </c>
      <c r="BE210" s="98">
        <v>149</v>
      </c>
      <c r="BF210" s="78">
        <v>1132</v>
      </c>
      <c r="BG210" s="94">
        <f t="shared" si="18"/>
        <v>1280.5184000000002</v>
      </c>
      <c r="BH210" s="94">
        <f t="shared" si="19"/>
        <v>168.54880000000003</v>
      </c>
      <c r="IE210" s="22"/>
      <c r="IF210" s="22"/>
      <c r="IG210" s="22"/>
      <c r="IH210" s="22"/>
      <c r="II210" s="22"/>
    </row>
    <row r="211" spans="1:243" s="21" customFormat="1" ht="102" customHeight="1">
      <c r="A211" s="33">
        <v>199</v>
      </c>
      <c r="B211" s="76" t="s">
        <v>489</v>
      </c>
      <c r="C211" s="100" t="s">
        <v>251</v>
      </c>
      <c r="D211" s="101">
        <v>6</v>
      </c>
      <c r="E211" s="102" t="s">
        <v>463</v>
      </c>
      <c r="F211" s="103">
        <v>372.84</v>
      </c>
      <c r="G211" s="79"/>
      <c r="H211" s="79"/>
      <c r="I211" s="80" t="s">
        <v>40</v>
      </c>
      <c r="J211" s="81">
        <f t="shared" si="20"/>
        <v>1</v>
      </c>
      <c r="K211" s="82" t="s">
        <v>64</v>
      </c>
      <c r="L211" s="82" t="s">
        <v>7</v>
      </c>
      <c r="M211" s="83"/>
      <c r="N211" s="79"/>
      <c r="O211" s="79"/>
      <c r="P211" s="84"/>
      <c r="Q211" s="79"/>
      <c r="R211" s="79"/>
      <c r="S211" s="84"/>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6">
        <f t="shared" si="21"/>
        <v>2237.04</v>
      </c>
      <c r="BB211" s="87">
        <f t="shared" si="22"/>
        <v>2237.04</v>
      </c>
      <c r="BC211" s="88" t="str">
        <f t="shared" si="23"/>
        <v>INR  Two Thousand Two Hundred &amp; Thirty Seven  and Paise Four Only</v>
      </c>
      <c r="BE211" s="98">
        <v>100</v>
      </c>
      <c r="BF211" s="78">
        <v>881</v>
      </c>
      <c r="BG211" s="94">
        <f t="shared" si="18"/>
        <v>996.5872000000002</v>
      </c>
      <c r="BH211" s="94">
        <f t="shared" si="19"/>
        <v>113.12000000000002</v>
      </c>
      <c r="IE211" s="22"/>
      <c r="IF211" s="22"/>
      <c r="IG211" s="22"/>
      <c r="IH211" s="22"/>
      <c r="II211" s="22"/>
    </row>
    <row r="212" spans="1:243" s="21" customFormat="1" ht="82.5" customHeight="1">
      <c r="A212" s="33">
        <v>200</v>
      </c>
      <c r="B212" s="76" t="s">
        <v>490</v>
      </c>
      <c r="C212" s="100" t="s">
        <v>252</v>
      </c>
      <c r="D212" s="101">
        <v>510</v>
      </c>
      <c r="E212" s="102" t="s">
        <v>281</v>
      </c>
      <c r="F212" s="103">
        <v>147.97</v>
      </c>
      <c r="G212" s="79"/>
      <c r="H212" s="79"/>
      <c r="I212" s="80" t="s">
        <v>40</v>
      </c>
      <c r="J212" s="81">
        <f t="shared" si="20"/>
        <v>1</v>
      </c>
      <c r="K212" s="82" t="s">
        <v>64</v>
      </c>
      <c r="L212" s="82" t="s">
        <v>7</v>
      </c>
      <c r="M212" s="83"/>
      <c r="N212" s="79"/>
      <c r="O212" s="79"/>
      <c r="P212" s="84"/>
      <c r="Q212" s="79"/>
      <c r="R212" s="79"/>
      <c r="S212" s="84"/>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6">
        <f t="shared" si="21"/>
        <v>75464.7</v>
      </c>
      <c r="BB212" s="87">
        <f t="shared" si="22"/>
        <v>75464.7</v>
      </c>
      <c r="BC212" s="88" t="str">
        <f t="shared" si="23"/>
        <v>INR  Seventy Five Thousand Four Hundred &amp; Sixty Four  and Paise Seventy Only</v>
      </c>
      <c r="BE212" s="98">
        <v>139</v>
      </c>
      <c r="BF212" s="78">
        <v>3287</v>
      </c>
      <c r="BG212" s="94">
        <f t="shared" si="18"/>
        <v>3718.2544000000007</v>
      </c>
      <c r="BH212" s="94">
        <f t="shared" si="19"/>
        <v>157.23680000000002</v>
      </c>
      <c r="IE212" s="22"/>
      <c r="IF212" s="22"/>
      <c r="IG212" s="22"/>
      <c r="IH212" s="22"/>
      <c r="II212" s="22"/>
    </row>
    <row r="213" spans="1:243" s="21" customFormat="1" ht="95.25" customHeight="1">
      <c r="A213" s="33">
        <v>201</v>
      </c>
      <c r="B213" s="76" t="s">
        <v>491</v>
      </c>
      <c r="C213" s="100" t="s">
        <v>253</v>
      </c>
      <c r="D213" s="101">
        <v>60</v>
      </c>
      <c r="E213" s="102" t="s">
        <v>281</v>
      </c>
      <c r="F213" s="103">
        <v>66.41</v>
      </c>
      <c r="G213" s="79"/>
      <c r="H213" s="79"/>
      <c r="I213" s="80" t="s">
        <v>40</v>
      </c>
      <c r="J213" s="81">
        <f t="shared" si="20"/>
        <v>1</v>
      </c>
      <c r="K213" s="82" t="s">
        <v>64</v>
      </c>
      <c r="L213" s="82" t="s">
        <v>7</v>
      </c>
      <c r="M213" s="83"/>
      <c r="N213" s="79"/>
      <c r="O213" s="79"/>
      <c r="P213" s="84"/>
      <c r="Q213" s="79"/>
      <c r="R213" s="79"/>
      <c r="S213" s="84"/>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6">
        <f t="shared" si="21"/>
        <v>3984.6</v>
      </c>
      <c r="BB213" s="87">
        <f t="shared" si="22"/>
        <v>3984.6</v>
      </c>
      <c r="BC213" s="88" t="str">
        <f t="shared" si="23"/>
        <v>INR  Three Thousand Nine Hundred &amp; Eighty Four  and Paise Sixty Only</v>
      </c>
      <c r="BE213" s="98">
        <v>893</v>
      </c>
      <c r="BF213" s="78">
        <v>1613</v>
      </c>
      <c r="BG213" s="94">
        <f t="shared" si="18"/>
        <v>1824.6256000000003</v>
      </c>
      <c r="BH213" s="94">
        <f t="shared" si="19"/>
        <v>1010.1616000000001</v>
      </c>
      <c r="IE213" s="22"/>
      <c r="IF213" s="22"/>
      <c r="IG213" s="22"/>
      <c r="IH213" s="22"/>
      <c r="II213" s="22"/>
    </row>
    <row r="214" spans="1:243" s="21" customFormat="1" ht="78.75" customHeight="1">
      <c r="A214" s="33">
        <v>202</v>
      </c>
      <c r="B214" s="76" t="s">
        <v>492</v>
      </c>
      <c r="C214" s="100" t="s">
        <v>254</v>
      </c>
      <c r="D214" s="101">
        <v>510</v>
      </c>
      <c r="E214" s="102" t="s">
        <v>281</v>
      </c>
      <c r="F214" s="103">
        <v>188.75</v>
      </c>
      <c r="G214" s="79"/>
      <c r="H214" s="79"/>
      <c r="I214" s="80" t="s">
        <v>40</v>
      </c>
      <c r="J214" s="81">
        <f t="shared" si="20"/>
        <v>1</v>
      </c>
      <c r="K214" s="82" t="s">
        <v>64</v>
      </c>
      <c r="L214" s="82" t="s">
        <v>7</v>
      </c>
      <c r="M214" s="83"/>
      <c r="N214" s="79"/>
      <c r="O214" s="79"/>
      <c r="P214" s="84"/>
      <c r="Q214" s="79"/>
      <c r="R214" s="79"/>
      <c r="S214" s="84"/>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6">
        <f t="shared" si="21"/>
        <v>96262.5</v>
      </c>
      <c r="BB214" s="87">
        <f t="shared" si="22"/>
        <v>96262.5</v>
      </c>
      <c r="BC214" s="88" t="str">
        <f t="shared" si="23"/>
        <v>INR  Ninety Six Thousand Two Hundred &amp; Sixty Two  and Paise Fifty Only</v>
      </c>
      <c r="BE214" s="98">
        <v>249</v>
      </c>
      <c r="BF214" s="78">
        <v>1015</v>
      </c>
      <c r="BG214" s="94">
        <f t="shared" si="18"/>
        <v>1148.1680000000001</v>
      </c>
      <c r="BH214" s="94">
        <f t="shared" si="19"/>
        <v>281.66880000000003</v>
      </c>
      <c r="IE214" s="22"/>
      <c r="IF214" s="22"/>
      <c r="IG214" s="22"/>
      <c r="IH214" s="22"/>
      <c r="II214" s="22"/>
    </row>
    <row r="215" spans="1:243" s="21" customFormat="1" ht="90" customHeight="1">
      <c r="A215" s="33">
        <v>203</v>
      </c>
      <c r="B215" s="76" t="s">
        <v>493</v>
      </c>
      <c r="C215" s="100" t="s">
        <v>255</v>
      </c>
      <c r="D215" s="101">
        <v>51</v>
      </c>
      <c r="E215" s="102" t="s">
        <v>281</v>
      </c>
      <c r="F215" s="103">
        <v>82.72</v>
      </c>
      <c r="G215" s="79"/>
      <c r="H215" s="79"/>
      <c r="I215" s="80" t="s">
        <v>40</v>
      </c>
      <c r="J215" s="81">
        <f t="shared" si="20"/>
        <v>1</v>
      </c>
      <c r="K215" s="82" t="s">
        <v>64</v>
      </c>
      <c r="L215" s="82" t="s">
        <v>7</v>
      </c>
      <c r="M215" s="83"/>
      <c r="N215" s="79"/>
      <c r="O215" s="79"/>
      <c r="P215" s="84"/>
      <c r="Q215" s="79"/>
      <c r="R215" s="79"/>
      <c r="S215" s="84"/>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6">
        <f t="shared" si="21"/>
        <v>4218.72</v>
      </c>
      <c r="BB215" s="87">
        <f t="shared" si="22"/>
        <v>4218.72</v>
      </c>
      <c r="BC215" s="88" t="str">
        <f t="shared" si="23"/>
        <v>INR  Four Thousand Two Hundred &amp; Eighteen  and Paise Seventy Two Only</v>
      </c>
      <c r="BE215" s="98">
        <v>1211</v>
      </c>
      <c r="BF215" s="78">
        <v>485</v>
      </c>
      <c r="BG215" s="94">
        <f t="shared" si="18"/>
        <v>548.6320000000001</v>
      </c>
      <c r="BH215" s="94">
        <f t="shared" si="19"/>
        <v>1369.8832000000002</v>
      </c>
      <c r="IE215" s="22"/>
      <c r="IF215" s="22"/>
      <c r="IG215" s="22"/>
      <c r="IH215" s="22"/>
      <c r="II215" s="22"/>
    </row>
    <row r="216" spans="1:243" s="21" customFormat="1" ht="74.25" customHeight="1">
      <c r="A216" s="33">
        <v>204</v>
      </c>
      <c r="B216" s="76" t="s">
        <v>494</v>
      </c>
      <c r="C216" s="100" t="s">
        <v>256</v>
      </c>
      <c r="D216" s="101">
        <v>8</v>
      </c>
      <c r="E216" s="102" t="s">
        <v>283</v>
      </c>
      <c r="F216" s="103">
        <v>674.61</v>
      </c>
      <c r="G216" s="79"/>
      <c r="H216" s="79"/>
      <c r="I216" s="80" t="s">
        <v>40</v>
      </c>
      <c r="J216" s="81">
        <f t="shared" si="20"/>
        <v>1</v>
      </c>
      <c r="K216" s="82" t="s">
        <v>64</v>
      </c>
      <c r="L216" s="82" t="s">
        <v>7</v>
      </c>
      <c r="M216" s="83"/>
      <c r="N216" s="79"/>
      <c r="O216" s="79"/>
      <c r="P216" s="84"/>
      <c r="Q216" s="79"/>
      <c r="R216" s="79"/>
      <c r="S216" s="84"/>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6">
        <f t="shared" si="21"/>
        <v>5396.88</v>
      </c>
      <c r="BB216" s="87">
        <f t="shared" si="22"/>
        <v>5396.88</v>
      </c>
      <c r="BC216" s="88" t="str">
        <f t="shared" si="23"/>
        <v>INR  Five Thousand Three Hundred &amp; Ninety Six  and Paise Eighty Eight Only</v>
      </c>
      <c r="BE216" s="98">
        <v>938</v>
      </c>
      <c r="BF216" s="78">
        <v>91</v>
      </c>
      <c r="BG216" s="94">
        <f t="shared" si="18"/>
        <v>102.93920000000001</v>
      </c>
      <c r="BH216" s="94">
        <f t="shared" si="19"/>
        <v>1061.0656000000001</v>
      </c>
      <c r="IE216" s="22"/>
      <c r="IF216" s="22"/>
      <c r="IG216" s="22"/>
      <c r="IH216" s="22"/>
      <c r="II216" s="22"/>
    </row>
    <row r="217" spans="1:243" s="21" customFormat="1" ht="185.25" customHeight="1">
      <c r="A217" s="33">
        <v>205</v>
      </c>
      <c r="B217" s="76" t="s">
        <v>495</v>
      </c>
      <c r="C217" s="100" t="s">
        <v>257</v>
      </c>
      <c r="D217" s="101">
        <v>10</v>
      </c>
      <c r="E217" s="102" t="s">
        <v>282</v>
      </c>
      <c r="F217" s="103">
        <v>533.63</v>
      </c>
      <c r="G217" s="79"/>
      <c r="H217" s="79"/>
      <c r="I217" s="80" t="s">
        <v>40</v>
      </c>
      <c r="J217" s="81">
        <f t="shared" si="20"/>
        <v>1</v>
      </c>
      <c r="K217" s="82" t="s">
        <v>64</v>
      </c>
      <c r="L217" s="82" t="s">
        <v>7</v>
      </c>
      <c r="M217" s="83"/>
      <c r="N217" s="79"/>
      <c r="O217" s="79"/>
      <c r="P217" s="84"/>
      <c r="Q217" s="79"/>
      <c r="R217" s="79"/>
      <c r="S217" s="84"/>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6">
        <f t="shared" si="21"/>
        <v>5336.3</v>
      </c>
      <c r="BB217" s="87">
        <f t="shared" si="22"/>
        <v>5336.3</v>
      </c>
      <c r="BC217" s="88" t="str">
        <f t="shared" si="23"/>
        <v>INR  Five Thousand Three Hundred &amp; Thirty Six  and Paise Thirty Only</v>
      </c>
      <c r="BE217" s="98">
        <v>406</v>
      </c>
      <c r="BF217" s="78">
        <v>3260</v>
      </c>
      <c r="BG217" s="94">
        <f t="shared" si="18"/>
        <v>3687.7120000000004</v>
      </c>
      <c r="BH217" s="94">
        <f t="shared" si="19"/>
        <v>459.26720000000006</v>
      </c>
      <c r="IE217" s="22"/>
      <c r="IF217" s="22"/>
      <c r="IG217" s="22"/>
      <c r="IH217" s="22"/>
      <c r="II217" s="22"/>
    </row>
    <row r="218" spans="1:243" s="21" customFormat="1" ht="194.25" customHeight="1">
      <c r="A218" s="33">
        <v>206</v>
      </c>
      <c r="B218" s="76" t="s">
        <v>496</v>
      </c>
      <c r="C218" s="100" t="s">
        <v>258</v>
      </c>
      <c r="D218" s="101">
        <v>10</v>
      </c>
      <c r="E218" s="102" t="s">
        <v>283</v>
      </c>
      <c r="F218" s="103">
        <v>940.26</v>
      </c>
      <c r="G218" s="79"/>
      <c r="H218" s="79"/>
      <c r="I218" s="80" t="s">
        <v>40</v>
      </c>
      <c r="J218" s="81">
        <f>IF(I218="Less(-)",-1,1)</f>
        <v>1</v>
      </c>
      <c r="K218" s="82" t="s">
        <v>64</v>
      </c>
      <c r="L218" s="82" t="s">
        <v>7</v>
      </c>
      <c r="M218" s="83"/>
      <c r="N218" s="79"/>
      <c r="O218" s="79"/>
      <c r="P218" s="84"/>
      <c r="Q218" s="79"/>
      <c r="R218" s="79"/>
      <c r="S218" s="84"/>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6">
        <f>total_amount_ba($B$2,$D$2,D218,F218,J218,K218,M218)</f>
        <v>9402.6</v>
      </c>
      <c r="BB218" s="87">
        <f>BA218+SUM(N218:AZ218)</f>
        <v>9402.6</v>
      </c>
      <c r="BC218" s="88" t="str">
        <f>SpellNumber(L218,BB218)</f>
        <v>INR  Nine Thousand Four Hundred &amp; Two  and Paise Sixty Only</v>
      </c>
      <c r="BE218" s="98">
        <v>331</v>
      </c>
      <c r="BF218" s="78">
        <v>1497</v>
      </c>
      <c r="BG218" s="94">
        <f t="shared" si="18"/>
        <v>1693.4064</v>
      </c>
      <c r="BH218" s="94">
        <f t="shared" si="19"/>
        <v>374.4272</v>
      </c>
      <c r="IE218" s="22"/>
      <c r="IF218" s="22"/>
      <c r="IG218" s="22"/>
      <c r="IH218" s="22"/>
      <c r="II218" s="22"/>
    </row>
    <row r="219" spans="1:243" s="21" customFormat="1" ht="139.5" customHeight="1">
      <c r="A219" s="33">
        <v>207</v>
      </c>
      <c r="B219" s="76" t="s">
        <v>497</v>
      </c>
      <c r="C219" s="100" t="s">
        <v>259</v>
      </c>
      <c r="D219" s="101">
        <v>16</v>
      </c>
      <c r="E219" s="102" t="s">
        <v>283</v>
      </c>
      <c r="F219" s="103">
        <v>3303.16</v>
      </c>
      <c r="G219" s="79"/>
      <c r="H219" s="79"/>
      <c r="I219" s="80" t="s">
        <v>40</v>
      </c>
      <c r="J219" s="81">
        <f t="shared" si="20"/>
        <v>1</v>
      </c>
      <c r="K219" s="82" t="s">
        <v>64</v>
      </c>
      <c r="L219" s="82" t="s">
        <v>7</v>
      </c>
      <c r="M219" s="83"/>
      <c r="N219" s="79"/>
      <c r="O219" s="79"/>
      <c r="P219" s="84"/>
      <c r="Q219" s="79"/>
      <c r="R219" s="79"/>
      <c r="S219" s="84"/>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6">
        <f t="shared" si="21"/>
        <v>52850.56</v>
      </c>
      <c r="BB219" s="87">
        <f t="shared" si="22"/>
        <v>52850.56</v>
      </c>
      <c r="BC219" s="88" t="str">
        <f t="shared" si="23"/>
        <v>INR  Fifty Two Thousand Eight Hundred &amp; Fifty  and Paise Fifty Six Only</v>
      </c>
      <c r="BD219" s="69"/>
      <c r="BE219" s="98">
        <v>329</v>
      </c>
      <c r="BF219" s="78">
        <v>107</v>
      </c>
      <c r="BG219" s="94">
        <f t="shared" si="18"/>
        <v>121.03840000000002</v>
      </c>
      <c r="BH219" s="94">
        <f t="shared" si="19"/>
        <v>372.1648</v>
      </c>
      <c r="IE219" s="22"/>
      <c r="IF219" s="22"/>
      <c r="IG219" s="22"/>
      <c r="IH219" s="22"/>
      <c r="II219" s="22"/>
    </row>
    <row r="220" spans="1:243" s="21" customFormat="1" ht="129.75" customHeight="1">
      <c r="A220" s="33">
        <v>208</v>
      </c>
      <c r="B220" s="76" t="s">
        <v>498</v>
      </c>
      <c r="C220" s="100" t="s">
        <v>260</v>
      </c>
      <c r="D220" s="101">
        <v>16</v>
      </c>
      <c r="E220" s="102" t="s">
        <v>283</v>
      </c>
      <c r="F220" s="103">
        <v>1543.81</v>
      </c>
      <c r="G220" s="79"/>
      <c r="H220" s="79"/>
      <c r="I220" s="80" t="s">
        <v>40</v>
      </c>
      <c r="J220" s="81">
        <f>IF(I220="Less(-)",-1,1)</f>
        <v>1</v>
      </c>
      <c r="K220" s="82" t="s">
        <v>64</v>
      </c>
      <c r="L220" s="82" t="s">
        <v>7</v>
      </c>
      <c r="M220" s="83"/>
      <c r="N220" s="79"/>
      <c r="O220" s="79"/>
      <c r="P220" s="84"/>
      <c r="Q220" s="79"/>
      <c r="R220" s="79"/>
      <c r="S220" s="84"/>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6">
        <f>total_amount_ba($B$2,$D$2,D220,F220,J220,K220,M220)</f>
        <v>24700.96</v>
      </c>
      <c r="BB220" s="87">
        <f>BA220+SUM(N220:AZ220)</f>
        <v>24700.96</v>
      </c>
      <c r="BC220" s="88" t="str">
        <f>SpellNumber(L220,BB220)</f>
        <v>INR  Twenty Four Thousand Seven Hundred    and Paise Ninety Six Only</v>
      </c>
      <c r="BD220" s="69"/>
      <c r="BE220" s="98">
        <v>100</v>
      </c>
      <c r="BF220" s="78">
        <v>592</v>
      </c>
      <c r="BG220" s="94">
        <f t="shared" si="18"/>
        <v>669.6704000000001</v>
      </c>
      <c r="BH220" s="94">
        <f t="shared" si="19"/>
        <v>113.12000000000002</v>
      </c>
      <c r="IE220" s="22"/>
      <c r="IF220" s="22"/>
      <c r="IG220" s="22"/>
      <c r="IH220" s="22"/>
      <c r="II220" s="22"/>
    </row>
    <row r="221" spans="1:243" s="21" customFormat="1" ht="80.25" customHeight="1">
      <c r="A221" s="33">
        <v>209</v>
      </c>
      <c r="B221" s="76" t="s">
        <v>499</v>
      </c>
      <c r="C221" s="100" t="s">
        <v>261</v>
      </c>
      <c r="D221" s="101">
        <v>16</v>
      </c>
      <c r="E221" s="102" t="s">
        <v>283</v>
      </c>
      <c r="F221" s="103">
        <v>383.33</v>
      </c>
      <c r="G221" s="79"/>
      <c r="H221" s="79"/>
      <c r="I221" s="80" t="s">
        <v>40</v>
      </c>
      <c r="J221" s="81">
        <f>IF(I221="Less(-)",-1,1)</f>
        <v>1</v>
      </c>
      <c r="K221" s="82" t="s">
        <v>64</v>
      </c>
      <c r="L221" s="82" t="s">
        <v>7</v>
      </c>
      <c r="M221" s="83"/>
      <c r="N221" s="79"/>
      <c r="O221" s="79"/>
      <c r="P221" s="84"/>
      <c r="Q221" s="79"/>
      <c r="R221" s="79"/>
      <c r="S221" s="84"/>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6">
        <f>total_amount_ba($B$2,$D$2,D221,F221,J221,K221,M221)</f>
        <v>6133.28</v>
      </c>
      <c r="BB221" s="87">
        <f>BA221+SUM(N221:AZ221)</f>
        <v>6133.28</v>
      </c>
      <c r="BC221" s="88" t="str">
        <f>SpellNumber(L221,BB221)</f>
        <v>INR  Six Thousand One Hundred &amp; Thirty Three  and Paise Twenty Eight Only</v>
      </c>
      <c r="BE221" s="98">
        <v>376</v>
      </c>
      <c r="BF221" s="78">
        <v>475</v>
      </c>
      <c r="BG221" s="94">
        <f t="shared" si="18"/>
        <v>537.32</v>
      </c>
      <c r="BH221" s="94">
        <f t="shared" si="19"/>
        <v>425.3312000000001</v>
      </c>
      <c r="IE221" s="22"/>
      <c r="IF221" s="22"/>
      <c r="IG221" s="22"/>
      <c r="IH221" s="22"/>
      <c r="II221" s="22"/>
    </row>
    <row r="222" spans="1:243" s="21" customFormat="1" ht="56.25" customHeight="1">
      <c r="A222" s="33">
        <v>210</v>
      </c>
      <c r="B222" s="76" t="s">
        <v>500</v>
      </c>
      <c r="C222" s="100" t="s">
        <v>262</v>
      </c>
      <c r="D222" s="101">
        <v>16</v>
      </c>
      <c r="E222" s="102" t="s">
        <v>463</v>
      </c>
      <c r="F222" s="103">
        <v>632.67</v>
      </c>
      <c r="G222" s="23"/>
      <c r="H222" s="23"/>
      <c r="I222" s="36" t="s">
        <v>40</v>
      </c>
      <c r="J222" s="17">
        <f t="shared" si="20"/>
        <v>1</v>
      </c>
      <c r="K222" s="18" t="s">
        <v>64</v>
      </c>
      <c r="L222" s="18" t="s">
        <v>7</v>
      </c>
      <c r="M222" s="43"/>
      <c r="N222" s="23"/>
      <c r="O222" s="23"/>
      <c r="P222" s="42"/>
      <c r="Q222" s="23"/>
      <c r="R222" s="23"/>
      <c r="S222" s="42"/>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86">
        <f t="shared" si="21"/>
        <v>10122.72</v>
      </c>
      <c r="BB222" s="63">
        <f t="shared" si="22"/>
        <v>10122.72</v>
      </c>
      <c r="BC222" s="64" t="str">
        <f t="shared" si="23"/>
        <v>INR  Ten Thousand One Hundred &amp; Twenty Two  and Paise Seventy Two Only</v>
      </c>
      <c r="BD222" s="69"/>
      <c r="BE222" s="98">
        <v>196</v>
      </c>
      <c r="BF222" s="78">
        <v>613</v>
      </c>
      <c r="BG222" s="94">
        <f t="shared" si="18"/>
        <v>693.4256</v>
      </c>
      <c r="BH222" s="94">
        <f t="shared" si="19"/>
        <v>221.7152</v>
      </c>
      <c r="IE222" s="22"/>
      <c r="IF222" s="22"/>
      <c r="IG222" s="22"/>
      <c r="IH222" s="22"/>
      <c r="II222" s="22"/>
    </row>
    <row r="223" spans="1:243" s="21" customFormat="1" ht="49.5" customHeight="1">
      <c r="A223" s="33">
        <v>211</v>
      </c>
      <c r="B223" s="76" t="s">
        <v>501</v>
      </c>
      <c r="C223" s="100" t="s">
        <v>263</v>
      </c>
      <c r="D223" s="101">
        <v>20</v>
      </c>
      <c r="E223" s="102" t="s">
        <v>281</v>
      </c>
      <c r="F223" s="103">
        <v>286.62</v>
      </c>
      <c r="G223" s="23"/>
      <c r="H223" s="23"/>
      <c r="I223" s="36" t="s">
        <v>40</v>
      </c>
      <c r="J223" s="17">
        <f t="shared" si="20"/>
        <v>1</v>
      </c>
      <c r="K223" s="18" t="s">
        <v>64</v>
      </c>
      <c r="L223" s="18" t="s">
        <v>7</v>
      </c>
      <c r="M223" s="43"/>
      <c r="N223" s="23"/>
      <c r="O223" s="23"/>
      <c r="P223" s="42"/>
      <c r="Q223" s="23"/>
      <c r="R223" s="23"/>
      <c r="S223" s="42"/>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86">
        <f t="shared" si="21"/>
        <v>5732.4</v>
      </c>
      <c r="BB223" s="63">
        <f t="shared" si="22"/>
        <v>5732.4</v>
      </c>
      <c r="BC223" s="64" t="str">
        <f t="shared" si="23"/>
        <v>INR  Five Thousand Seven Hundred &amp; Thirty Two  and Paise Forty Only</v>
      </c>
      <c r="BE223" s="98">
        <v>1369</v>
      </c>
      <c r="BF223" s="78">
        <v>861</v>
      </c>
      <c r="BG223" s="94">
        <f t="shared" si="18"/>
        <v>973.9632</v>
      </c>
      <c r="BH223" s="94">
        <f t="shared" si="19"/>
        <v>1548.6128</v>
      </c>
      <c r="IE223" s="22"/>
      <c r="IF223" s="22"/>
      <c r="IG223" s="22"/>
      <c r="IH223" s="22"/>
      <c r="II223" s="22"/>
    </row>
    <row r="224" spans="1:243" s="21" customFormat="1" ht="84.75" customHeight="1">
      <c r="A224" s="33">
        <v>212</v>
      </c>
      <c r="B224" s="76" t="s">
        <v>502</v>
      </c>
      <c r="C224" s="100" t="s">
        <v>264</v>
      </c>
      <c r="D224" s="101">
        <v>20</v>
      </c>
      <c r="E224" s="102" t="s">
        <v>282</v>
      </c>
      <c r="F224" s="103">
        <v>1595.07</v>
      </c>
      <c r="G224" s="23"/>
      <c r="H224" s="23"/>
      <c r="I224" s="36" t="s">
        <v>40</v>
      </c>
      <c r="J224" s="17">
        <f t="shared" si="20"/>
        <v>1</v>
      </c>
      <c r="K224" s="18" t="s">
        <v>64</v>
      </c>
      <c r="L224" s="18" t="s">
        <v>7</v>
      </c>
      <c r="M224" s="43"/>
      <c r="N224" s="23"/>
      <c r="O224" s="23"/>
      <c r="P224" s="42"/>
      <c r="Q224" s="23"/>
      <c r="R224" s="23"/>
      <c r="S224" s="42"/>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86">
        <f t="shared" si="21"/>
        <v>31901.399999999998</v>
      </c>
      <c r="BB224" s="63">
        <f t="shared" si="22"/>
        <v>31901.399999999998</v>
      </c>
      <c r="BC224" s="64" t="str">
        <f t="shared" si="23"/>
        <v>INR  Thirty One Thousand Nine Hundred &amp; One  and Paise Forty Only</v>
      </c>
      <c r="BF224" s="78">
        <v>815</v>
      </c>
      <c r="BG224" s="94">
        <f t="shared" si="18"/>
        <v>921.9280000000001</v>
      </c>
      <c r="BH224" s="90">
        <v>918</v>
      </c>
      <c r="BI224" s="93">
        <f>BH224*1.01</f>
        <v>927.1800000000001</v>
      </c>
      <c r="IE224" s="22"/>
      <c r="IF224" s="22"/>
      <c r="IG224" s="22"/>
      <c r="IH224" s="22"/>
      <c r="II224" s="22"/>
    </row>
    <row r="225" spans="1:243" s="21" customFormat="1" ht="101.25" customHeight="1">
      <c r="A225" s="33">
        <v>213</v>
      </c>
      <c r="B225" s="76" t="s">
        <v>503</v>
      </c>
      <c r="C225" s="100" t="s">
        <v>265</v>
      </c>
      <c r="D225" s="101">
        <v>2</v>
      </c>
      <c r="E225" s="102" t="s">
        <v>281</v>
      </c>
      <c r="F225" s="103">
        <v>181.76</v>
      </c>
      <c r="G225" s="23"/>
      <c r="H225" s="23"/>
      <c r="I225" s="36" t="s">
        <v>40</v>
      </c>
      <c r="J225" s="17">
        <f t="shared" si="20"/>
        <v>1</v>
      </c>
      <c r="K225" s="18" t="s">
        <v>64</v>
      </c>
      <c r="L225" s="18" t="s">
        <v>7</v>
      </c>
      <c r="M225" s="43"/>
      <c r="N225" s="23"/>
      <c r="O225" s="23"/>
      <c r="P225" s="42"/>
      <c r="Q225" s="23"/>
      <c r="R225" s="23"/>
      <c r="S225" s="42"/>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86">
        <f t="shared" si="21"/>
        <v>363.52</v>
      </c>
      <c r="BB225" s="63">
        <f t="shared" si="22"/>
        <v>363.52</v>
      </c>
      <c r="BC225" s="64" t="str">
        <f t="shared" si="23"/>
        <v>INR  Three Hundred &amp; Sixty Three  and Paise Fifty Two Only</v>
      </c>
      <c r="BF225" s="78">
        <v>2390</v>
      </c>
      <c r="BG225" s="94">
        <f t="shared" si="18"/>
        <v>2703.568</v>
      </c>
      <c r="BH225" s="90">
        <v>438</v>
      </c>
      <c r="BI225" s="93">
        <f aca="true" t="shared" si="24" ref="BI225:BI232">BH225*1.01</f>
        <v>442.38</v>
      </c>
      <c r="IE225" s="22"/>
      <c r="IF225" s="22"/>
      <c r="IG225" s="22"/>
      <c r="IH225" s="22"/>
      <c r="II225" s="22"/>
    </row>
    <row r="226" spans="1:243" s="21" customFormat="1" ht="69.75" customHeight="1">
      <c r="A226" s="33">
        <v>214</v>
      </c>
      <c r="B226" s="76" t="s">
        <v>504</v>
      </c>
      <c r="C226" s="100" t="s">
        <v>266</v>
      </c>
      <c r="D226" s="101">
        <v>1</v>
      </c>
      <c r="E226" s="102" t="s">
        <v>505</v>
      </c>
      <c r="F226" s="103">
        <v>5050</v>
      </c>
      <c r="G226" s="23"/>
      <c r="H226" s="23"/>
      <c r="I226" s="36" t="s">
        <v>40</v>
      </c>
      <c r="J226" s="17">
        <f t="shared" si="20"/>
        <v>1</v>
      </c>
      <c r="K226" s="18" t="s">
        <v>64</v>
      </c>
      <c r="L226" s="18" t="s">
        <v>7</v>
      </c>
      <c r="M226" s="43"/>
      <c r="N226" s="23"/>
      <c r="O226" s="23"/>
      <c r="P226" s="42"/>
      <c r="Q226" s="23"/>
      <c r="R226" s="23"/>
      <c r="S226" s="42"/>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86">
        <f t="shared" si="21"/>
        <v>5050</v>
      </c>
      <c r="BB226" s="63">
        <f t="shared" si="22"/>
        <v>5050</v>
      </c>
      <c r="BC226" s="64" t="str">
        <f t="shared" si="23"/>
        <v>INR  Five Thousand  &amp;Fifty  Only</v>
      </c>
      <c r="BF226" s="78">
        <v>452</v>
      </c>
      <c r="BG226" s="94">
        <f t="shared" si="18"/>
        <v>511.3024000000001</v>
      </c>
      <c r="BH226" s="90">
        <v>248</v>
      </c>
      <c r="BI226" s="93">
        <f t="shared" si="24"/>
        <v>250.48</v>
      </c>
      <c r="IE226" s="22"/>
      <c r="IF226" s="22"/>
      <c r="IG226" s="22"/>
      <c r="IH226" s="22"/>
      <c r="II226" s="22"/>
    </row>
    <row r="227" spans="1:243" s="21" customFormat="1" ht="66" customHeight="1">
      <c r="A227" s="33">
        <v>215</v>
      </c>
      <c r="B227" s="76" t="s">
        <v>506</v>
      </c>
      <c r="C227" s="100" t="s">
        <v>267</v>
      </c>
      <c r="D227" s="101">
        <v>880</v>
      </c>
      <c r="E227" s="102" t="s">
        <v>281</v>
      </c>
      <c r="F227" s="103">
        <v>102.01</v>
      </c>
      <c r="G227" s="23"/>
      <c r="H227" s="23"/>
      <c r="I227" s="36" t="s">
        <v>40</v>
      </c>
      <c r="J227" s="17">
        <f>IF(I227="Less(-)",-1,1)</f>
        <v>1</v>
      </c>
      <c r="K227" s="18" t="s">
        <v>64</v>
      </c>
      <c r="L227" s="18" t="s">
        <v>7</v>
      </c>
      <c r="M227" s="43"/>
      <c r="N227" s="23"/>
      <c r="O227" s="23"/>
      <c r="P227" s="42"/>
      <c r="Q227" s="23"/>
      <c r="R227" s="23"/>
      <c r="S227" s="42"/>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86">
        <f>total_amount_ba($B$2,$D$2,D227,F227,J227,K227,M227)</f>
        <v>89768.8</v>
      </c>
      <c r="BB227" s="63">
        <f>BA227+SUM(N227:AZ227)</f>
        <v>89768.8</v>
      </c>
      <c r="BC227" s="64" t="str">
        <f>SpellNumber(L227,BB227)</f>
        <v>INR  Eighty Nine Thousand Seven Hundred &amp; Sixty Eight  and Paise Eighty Only</v>
      </c>
      <c r="BF227" s="78">
        <v>85</v>
      </c>
      <c r="BG227" s="94">
        <f t="shared" si="18"/>
        <v>96.152</v>
      </c>
      <c r="BH227" s="90">
        <v>99</v>
      </c>
      <c r="BI227" s="93">
        <f t="shared" si="24"/>
        <v>99.99</v>
      </c>
      <c r="IE227" s="22"/>
      <c r="IF227" s="22"/>
      <c r="IG227" s="22"/>
      <c r="IH227" s="22"/>
      <c r="II227" s="22"/>
    </row>
    <row r="228" spans="1:243" s="21" customFormat="1" ht="65.25" customHeight="1">
      <c r="A228" s="33">
        <v>216</v>
      </c>
      <c r="B228" s="76" t="s">
        <v>507</v>
      </c>
      <c r="C228" s="100" t="s">
        <v>268</v>
      </c>
      <c r="D228" s="101">
        <v>51</v>
      </c>
      <c r="E228" s="102" t="s">
        <v>281</v>
      </c>
      <c r="F228" s="103">
        <v>299.97</v>
      </c>
      <c r="G228" s="23"/>
      <c r="H228" s="23"/>
      <c r="I228" s="36" t="s">
        <v>40</v>
      </c>
      <c r="J228" s="17">
        <f>IF(I228="Less(-)",-1,1)</f>
        <v>1</v>
      </c>
      <c r="K228" s="18" t="s">
        <v>64</v>
      </c>
      <c r="L228" s="18" t="s">
        <v>7</v>
      </c>
      <c r="M228" s="43"/>
      <c r="N228" s="23"/>
      <c r="O228" s="23"/>
      <c r="P228" s="42"/>
      <c r="Q228" s="23"/>
      <c r="R228" s="23"/>
      <c r="S228" s="42"/>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86">
        <f>total_amount_ba($B$2,$D$2,D228,F228,J228,K228,M228)</f>
        <v>15298.470000000001</v>
      </c>
      <c r="BB228" s="63">
        <f>BA228+SUM(N228:AZ228)</f>
        <v>15298.470000000001</v>
      </c>
      <c r="BC228" s="64" t="str">
        <f>SpellNumber(L228,BB228)</f>
        <v>INR  Fifteen Thousand Two Hundred &amp; Ninety Eight  and Paise Forty Seven Only</v>
      </c>
      <c r="BF228" s="78">
        <v>102</v>
      </c>
      <c r="BG228" s="94">
        <f t="shared" si="18"/>
        <v>115.3824</v>
      </c>
      <c r="BH228" s="90">
        <v>83</v>
      </c>
      <c r="BI228" s="93">
        <f t="shared" si="24"/>
        <v>83.83</v>
      </c>
      <c r="IE228" s="22"/>
      <c r="IF228" s="22"/>
      <c r="IG228" s="22"/>
      <c r="IH228" s="22"/>
      <c r="II228" s="22"/>
    </row>
    <row r="229" spans="1:243" s="21" customFormat="1" ht="72.75" customHeight="1">
      <c r="A229" s="33">
        <v>217</v>
      </c>
      <c r="B229" s="76" t="s">
        <v>508</v>
      </c>
      <c r="C229" s="100" t="s">
        <v>269</v>
      </c>
      <c r="D229" s="101">
        <v>200</v>
      </c>
      <c r="E229" s="102" t="s">
        <v>281</v>
      </c>
      <c r="F229" s="103">
        <v>120.19</v>
      </c>
      <c r="G229" s="23"/>
      <c r="H229" s="23"/>
      <c r="I229" s="36" t="s">
        <v>40</v>
      </c>
      <c r="J229" s="17">
        <f t="shared" si="20"/>
        <v>1</v>
      </c>
      <c r="K229" s="18" t="s">
        <v>64</v>
      </c>
      <c r="L229" s="18" t="s">
        <v>7</v>
      </c>
      <c r="M229" s="43"/>
      <c r="N229" s="23"/>
      <c r="O229" s="23"/>
      <c r="P229" s="42"/>
      <c r="Q229" s="23"/>
      <c r="R229" s="23"/>
      <c r="S229" s="42"/>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86">
        <f t="shared" si="21"/>
        <v>24038</v>
      </c>
      <c r="BB229" s="63">
        <f t="shared" si="22"/>
        <v>24038</v>
      </c>
      <c r="BC229" s="64" t="str">
        <f t="shared" si="23"/>
        <v>INR  Twenty Four Thousand  &amp;Thirty Eight  Only</v>
      </c>
      <c r="BF229" s="78">
        <v>10434</v>
      </c>
      <c r="BG229" s="94">
        <f t="shared" si="18"/>
        <v>11802.940800000002</v>
      </c>
      <c r="BH229" s="90">
        <v>376</v>
      </c>
      <c r="BI229" s="93">
        <f t="shared" si="24"/>
        <v>379.76</v>
      </c>
      <c r="IE229" s="22"/>
      <c r="IF229" s="22"/>
      <c r="IG229" s="22"/>
      <c r="IH229" s="22"/>
      <c r="II229" s="22"/>
    </row>
    <row r="230" spans="1:243" s="21" customFormat="1" ht="82.5" customHeight="1">
      <c r="A230" s="33">
        <v>218</v>
      </c>
      <c r="B230" s="76" t="s">
        <v>509</v>
      </c>
      <c r="C230" s="100" t="s">
        <v>270</v>
      </c>
      <c r="D230" s="101">
        <v>174</v>
      </c>
      <c r="E230" s="102" t="s">
        <v>282</v>
      </c>
      <c r="F230" s="103">
        <v>831.23</v>
      </c>
      <c r="G230" s="23"/>
      <c r="H230" s="23"/>
      <c r="I230" s="36" t="s">
        <v>40</v>
      </c>
      <c r="J230" s="17">
        <f>IF(I230="Less(-)",-1,1)</f>
        <v>1</v>
      </c>
      <c r="K230" s="18" t="s">
        <v>64</v>
      </c>
      <c r="L230" s="18" t="s">
        <v>7</v>
      </c>
      <c r="M230" s="43"/>
      <c r="N230" s="23"/>
      <c r="O230" s="23"/>
      <c r="P230" s="42"/>
      <c r="Q230" s="23"/>
      <c r="R230" s="23"/>
      <c r="S230" s="42"/>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86">
        <f>total_amount_ba($B$2,$D$2,D230,F230,J230,K230,M230)</f>
        <v>144634.02</v>
      </c>
      <c r="BB230" s="63">
        <f>BA230+SUM(N230:AZ230)</f>
        <v>144634.02</v>
      </c>
      <c r="BC230" s="64" t="str">
        <f>SpellNumber(L230,BB230)</f>
        <v>INR  One Lakh Forty Four Thousand Six Hundred &amp; Thirty Four  and Paise Two Only</v>
      </c>
      <c r="BF230" s="78">
        <v>226</v>
      </c>
      <c r="BG230" s="94">
        <f t="shared" si="18"/>
        <v>255.65120000000005</v>
      </c>
      <c r="BH230" s="90">
        <v>1267</v>
      </c>
      <c r="BI230" s="93">
        <f t="shared" si="24"/>
        <v>1279.67</v>
      </c>
      <c r="IE230" s="22"/>
      <c r="IF230" s="22"/>
      <c r="IG230" s="22"/>
      <c r="IH230" s="22"/>
      <c r="II230" s="22"/>
    </row>
    <row r="231" spans="1:243" s="21" customFormat="1" ht="54" customHeight="1">
      <c r="A231" s="33">
        <v>219</v>
      </c>
      <c r="B231" s="76" t="s">
        <v>510</v>
      </c>
      <c r="C231" s="100" t="s">
        <v>271</v>
      </c>
      <c r="D231" s="101">
        <v>25</v>
      </c>
      <c r="E231" s="102" t="s">
        <v>282</v>
      </c>
      <c r="F231" s="103">
        <v>303</v>
      </c>
      <c r="G231" s="23"/>
      <c r="H231" s="23"/>
      <c r="I231" s="36" t="s">
        <v>40</v>
      </c>
      <c r="J231" s="17">
        <f t="shared" si="20"/>
        <v>1</v>
      </c>
      <c r="K231" s="18" t="s">
        <v>64</v>
      </c>
      <c r="L231" s="18" t="s">
        <v>7</v>
      </c>
      <c r="M231" s="43"/>
      <c r="N231" s="23"/>
      <c r="O231" s="23"/>
      <c r="P231" s="42"/>
      <c r="Q231" s="23"/>
      <c r="R231" s="23"/>
      <c r="S231" s="42"/>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86">
        <f t="shared" si="21"/>
        <v>7575</v>
      </c>
      <c r="BB231" s="63">
        <f t="shared" si="22"/>
        <v>7575</v>
      </c>
      <c r="BC231" s="64" t="str">
        <f t="shared" si="23"/>
        <v>INR  Seven Thousand Five Hundred &amp; Seventy Five  Only</v>
      </c>
      <c r="BF231" s="78">
        <v>6617</v>
      </c>
      <c r="BG231" s="94">
        <f t="shared" si="18"/>
        <v>7485.150400000001</v>
      </c>
      <c r="BH231" s="90">
        <v>12074</v>
      </c>
      <c r="BI231" s="93">
        <f t="shared" si="24"/>
        <v>12194.74</v>
      </c>
      <c r="IE231" s="22"/>
      <c r="IF231" s="22"/>
      <c r="IG231" s="22"/>
      <c r="IH231" s="22"/>
      <c r="II231" s="22"/>
    </row>
    <row r="232" spans="1:243" s="21" customFormat="1" ht="72.75" customHeight="1">
      <c r="A232" s="33">
        <v>220</v>
      </c>
      <c r="B232" s="76" t="s">
        <v>511</v>
      </c>
      <c r="C232" s="100" t="s">
        <v>272</v>
      </c>
      <c r="D232" s="101">
        <v>15</v>
      </c>
      <c r="E232" s="102" t="s">
        <v>282</v>
      </c>
      <c r="F232" s="103">
        <v>323.2</v>
      </c>
      <c r="G232" s="23"/>
      <c r="H232" s="23"/>
      <c r="I232" s="36" t="s">
        <v>40</v>
      </c>
      <c r="J232" s="17">
        <f t="shared" si="20"/>
        <v>1</v>
      </c>
      <c r="K232" s="18" t="s">
        <v>64</v>
      </c>
      <c r="L232" s="18" t="s">
        <v>7</v>
      </c>
      <c r="M232" s="43"/>
      <c r="N232" s="23"/>
      <c r="O232" s="23"/>
      <c r="P232" s="42"/>
      <c r="Q232" s="23"/>
      <c r="R232" s="23"/>
      <c r="S232" s="42"/>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86">
        <f t="shared" si="21"/>
        <v>4848</v>
      </c>
      <c r="BB232" s="63">
        <f t="shared" si="22"/>
        <v>4848</v>
      </c>
      <c r="BC232" s="64" t="str">
        <f t="shared" si="23"/>
        <v>INR  Four Thousand Eight Hundred &amp; Forty Eight  Only</v>
      </c>
      <c r="BF232" s="78">
        <v>106181</v>
      </c>
      <c r="BG232" s="94">
        <f t="shared" si="18"/>
        <v>120111.94720000002</v>
      </c>
      <c r="BH232" s="90">
        <v>8996</v>
      </c>
      <c r="BI232" s="93">
        <f t="shared" si="24"/>
        <v>9085.960000000001</v>
      </c>
      <c r="IE232" s="22"/>
      <c r="IF232" s="22"/>
      <c r="IG232" s="22"/>
      <c r="IH232" s="22"/>
      <c r="II232" s="22"/>
    </row>
    <row r="233" spans="1:55" ht="75" customHeight="1">
      <c r="A233" s="33">
        <v>221</v>
      </c>
      <c r="B233" s="76" t="s">
        <v>512</v>
      </c>
      <c r="C233" s="100" t="s">
        <v>273</v>
      </c>
      <c r="D233" s="101">
        <v>20</v>
      </c>
      <c r="E233" s="102" t="s">
        <v>282</v>
      </c>
      <c r="F233" s="103">
        <v>590.85</v>
      </c>
      <c r="G233" s="23"/>
      <c r="H233" s="23"/>
      <c r="I233" s="36" t="s">
        <v>40</v>
      </c>
      <c r="J233" s="17">
        <f>IF(I233="Less(-)",-1,1)</f>
        <v>1</v>
      </c>
      <c r="K233" s="18" t="s">
        <v>64</v>
      </c>
      <c r="L233" s="18" t="s">
        <v>7</v>
      </c>
      <c r="M233" s="43"/>
      <c r="N233" s="23"/>
      <c r="O233" s="23"/>
      <c r="P233" s="42"/>
      <c r="Q233" s="23"/>
      <c r="R233" s="23"/>
      <c r="S233" s="42"/>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86">
        <f>total_amount_ba($B$2,$D$2,D233,F233,J233,K233,M233)</f>
        <v>11817</v>
      </c>
      <c r="BB233" s="63">
        <f>BA233+SUM(N233:AZ233)</f>
        <v>11817</v>
      </c>
      <c r="BC233" s="64" t="str">
        <f>SpellNumber(L233,BB233)</f>
        <v>INR  Eleven Thousand Eight Hundred &amp; Seventeen  Only</v>
      </c>
    </row>
    <row r="234" spans="1:55" ht="84.75" customHeight="1">
      <c r="A234" s="33">
        <v>222</v>
      </c>
      <c r="B234" s="76" t="s">
        <v>514</v>
      </c>
      <c r="C234" s="100" t="s">
        <v>513</v>
      </c>
      <c r="D234" s="101">
        <v>115</v>
      </c>
      <c r="E234" s="102" t="s">
        <v>283</v>
      </c>
      <c r="F234" s="103">
        <v>2232.1</v>
      </c>
      <c r="G234" s="23"/>
      <c r="H234" s="23"/>
      <c r="I234" s="36" t="s">
        <v>40</v>
      </c>
      <c r="J234" s="17">
        <f>IF(I234="Less(-)",-1,1)</f>
        <v>1</v>
      </c>
      <c r="K234" s="18" t="s">
        <v>64</v>
      </c>
      <c r="L234" s="18" t="s">
        <v>7</v>
      </c>
      <c r="M234" s="43"/>
      <c r="N234" s="23"/>
      <c r="O234" s="23"/>
      <c r="P234" s="42"/>
      <c r="Q234" s="23"/>
      <c r="R234" s="23"/>
      <c r="S234" s="42"/>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86">
        <f>total_amount_ba($B$2,$D$2,D234,F234,J234,K234,M234)</f>
        <v>256691.5</v>
      </c>
      <c r="BB234" s="63">
        <f>BA234+SUM(N234:AZ234)</f>
        <v>256691.5</v>
      </c>
      <c r="BC234" s="64" t="str">
        <f>SpellNumber(L234,BB234)</f>
        <v>INR  Two Lakh Fifty Six Thousand Six Hundred &amp; Ninety One  and Paise Fifty Only</v>
      </c>
    </row>
    <row r="235" spans="1:55" ht="43.5" customHeight="1">
      <c r="A235" s="33">
        <v>223</v>
      </c>
      <c r="B235" s="76" t="s">
        <v>516</v>
      </c>
      <c r="C235" s="100" t="s">
        <v>515</v>
      </c>
      <c r="D235" s="101">
        <v>16</v>
      </c>
      <c r="E235" s="102" t="s">
        <v>283</v>
      </c>
      <c r="F235" s="103">
        <v>3120.9</v>
      </c>
      <c r="G235" s="23"/>
      <c r="H235" s="23"/>
      <c r="I235" s="36" t="s">
        <v>40</v>
      </c>
      <c r="J235" s="17">
        <f>IF(I235="Less(-)",-1,1)</f>
        <v>1</v>
      </c>
      <c r="K235" s="18" t="s">
        <v>64</v>
      </c>
      <c r="L235" s="18" t="s">
        <v>7</v>
      </c>
      <c r="M235" s="43"/>
      <c r="N235" s="23"/>
      <c r="O235" s="23"/>
      <c r="P235" s="42"/>
      <c r="Q235" s="23"/>
      <c r="R235" s="23"/>
      <c r="S235" s="42"/>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86">
        <f>total_amount_ba($B$2,$D$2,D235,F235,J235,K235,M235)</f>
        <v>49934.4</v>
      </c>
      <c r="BB235" s="63">
        <f>BA235+SUM(N235:AZ235)</f>
        <v>49934.4</v>
      </c>
      <c r="BC235" s="64" t="str">
        <f>SpellNumber(L235,BB235)</f>
        <v>INR  Forty Nine Thousand Nine Hundred &amp; Thirty Four  and Paise Forty Only</v>
      </c>
    </row>
    <row r="236" spans="1:55" ht="138" customHeight="1">
      <c r="A236" s="33">
        <v>224</v>
      </c>
      <c r="B236" s="76" t="s">
        <v>518</v>
      </c>
      <c r="C236" s="100" t="s">
        <v>517</v>
      </c>
      <c r="D236" s="101">
        <v>12</v>
      </c>
      <c r="E236" s="102" t="s">
        <v>283</v>
      </c>
      <c r="F236" s="103">
        <v>9358.66</v>
      </c>
      <c r="G236" s="23"/>
      <c r="H236" s="23"/>
      <c r="I236" s="36" t="s">
        <v>40</v>
      </c>
      <c r="J236" s="17">
        <f>IF(I236="Less(-)",-1,1)</f>
        <v>1</v>
      </c>
      <c r="K236" s="18" t="s">
        <v>64</v>
      </c>
      <c r="L236" s="18" t="s">
        <v>7</v>
      </c>
      <c r="M236" s="43"/>
      <c r="N236" s="23"/>
      <c r="O236" s="23"/>
      <c r="P236" s="42"/>
      <c r="Q236" s="23"/>
      <c r="R236" s="23"/>
      <c r="S236" s="42"/>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86">
        <f>total_amount_ba($B$2,$D$2,D236,F236,J236,K236,M236)</f>
        <v>112303.92</v>
      </c>
      <c r="BB236" s="63">
        <f>BA236+SUM(N236:AZ236)</f>
        <v>112303.92</v>
      </c>
      <c r="BC236" s="64" t="str">
        <f>SpellNumber(L236,BB236)</f>
        <v>INR  One Lakh Twelve Thousand Three Hundred &amp; Three  and Paise Ninety Two Only</v>
      </c>
    </row>
    <row r="237" spans="1:55" ht="85.5">
      <c r="A237" s="33">
        <v>225</v>
      </c>
      <c r="B237" s="76" t="s">
        <v>520</v>
      </c>
      <c r="C237" s="100" t="s">
        <v>519</v>
      </c>
      <c r="D237" s="101">
        <v>26</v>
      </c>
      <c r="E237" s="102" t="s">
        <v>282</v>
      </c>
      <c r="F237" s="103">
        <v>6532.68</v>
      </c>
      <c r="G237" s="23"/>
      <c r="H237" s="23"/>
      <c r="I237" s="36" t="s">
        <v>40</v>
      </c>
      <c r="J237" s="17">
        <f>IF(I237="Less(-)",-1,1)</f>
        <v>1</v>
      </c>
      <c r="K237" s="18" t="s">
        <v>64</v>
      </c>
      <c r="L237" s="18" t="s">
        <v>7</v>
      </c>
      <c r="M237" s="43"/>
      <c r="N237" s="23"/>
      <c r="O237" s="23"/>
      <c r="P237" s="42"/>
      <c r="Q237" s="23"/>
      <c r="R237" s="23"/>
      <c r="S237" s="42"/>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86">
        <f>total_amount_ba($B$2,$D$2,D237,F237,J237,K237,M237)</f>
        <v>169849.68</v>
      </c>
      <c r="BB237" s="63">
        <f>BA237+SUM(N237:AZ237)</f>
        <v>169849.68</v>
      </c>
      <c r="BC237" s="64" t="str">
        <f>SpellNumber(L237,BB237)</f>
        <v>INR  One Lakh Sixty Nine Thousand Eight Hundred &amp; Forty Nine  and Paise Sixty Eight Only</v>
      </c>
    </row>
    <row r="238" spans="1:55" ht="42.75">
      <c r="A238" s="44" t="s">
        <v>62</v>
      </c>
      <c r="B238" s="45"/>
      <c r="C238" s="46"/>
      <c r="D238" s="47"/>
      <c r="E238" s="47"/>
      <c r="F238" s="47"/>
      <c r="G238" s="47"/>
      <c r="H238" s="48"/>
      <c r="I238" s="48"/>
      <c r="J238" s="48"/>
      <c r="K238" s="48"/>
      <c r="L238" s="49"/>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99">
        <f>SUM(BA13:BA237)</f>
        <v>15768444.058880001</v>
      </c>
      <c r="BB238" s="60">
        <f>SUM(BB13:BB232)</f>
        <v>15167847.558880001</v>
      </c>
      <c r="BC238" s="41" t="str">
        <f>SpellNumber($E$2,BA238)</f>
        <v>INR  One Crore Fifty Seven Lakh Sixty Eight Thousand Four Hundred &amp; Forty Four  and Paise Six Only</v>
      </c>
    </row>
    <row r="239" spans="1:55" ht="18">
      <c r="A239" s="45" t="s">
        <v>66</v>
      </c>
      <c r="B239" s="50"/>
      <c r="C239" s="24"/>
      <c r="D239" s="51"/>
      <c r="E239" s="52" t="s">
        <v>69</v>
      </c>
      <c r="F239" s="53"/>
      <c r="G239" s="54"/>
      <c r="H239" s="25"/>
      <c r="I239" s="25"/>
      <c r="J239" s="25"/>
      <c r="K239" s="55"/>
      <c r="L239" s="56"/>
      <c r="M239" s="57"/>
      <c r="N239" s="26"/>
      <c r="O239" s="21"/>
      <c r="P239" s="21"/>
      <c r="Q239" s="21"/>
      <c r="R239" s="21"/>
      <c r="S239" s="21"/>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58">
        <f>IF(ISBLANK(F239),0,IF(E239="Excess (+)",ROUND(BA238+(BA238*F239),2),IF(E239="Less (-)",ROUND(BA238+(BA238*F239*(-1)),2),IF(E239="At Par",BA238,0))))</f>
        <v>0</v>
      </c>
      <c r="BB239" s="61">
        <f>ROUND(BA239,0)</f>
        <v>0</v>
      </c>
      <c r="BC239" s="41" t="str">
        <f>SpellNumber($E$2,BA239)</f>
        <v>INR Zero Only</v>
      </c>
    </row>
    <row r="240" spans="1:55" ht="18">
      <c r="A240" s="44" t="s">
        <v>65</v>
      </c>
      <c r="B240" s="44"/>
      <c r="C240" s="104" t="str">
        <f>SpellNumber($E$2,BA239)</f>
        <v>INR Zero Only</v>
      </c>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6"/>
    </row>
    <row r="241" spans="1:54" ht="15">
      <c r="A241" s="12"/>
      <c r="B241" s="12"/>
      <c r="N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B241" s="12"/>
    </row>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sheetData>
  <sheetProtection password="DA7E" sheet="1"/>
  <mergeCells count="8">
    <mergeCell ref="C240:BC240"/>
    <mergeCell ref="A9:BC9"/>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9">
      <formula1>IF(E239="Select",-1,IF(E239="At Par",0,0))</formula1>
      <formula2>IF(E239="Select",-1,IF(E239="At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9">
      <formula1>0</formula1>
      <formula2>IF(E239&lt;&gt;"Select",99.9,0)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9">
      <formula1>0</formula1>
      <formula2>99.9</formula2>
    </dataValidation>
    <dataValidation type="list" allowBlank="1" showInputMessage="1" showErrorMessage="1" sqref="E239">
      <formula1>"Select, Excess (+), Less (-)"</formula1>
    </dataValidation>
    <dataValidation type="list" allowBlank="1" showInputMessage="1" showErrorMessage="1" sqref="BI92 L226 L227 L228 L229 L230 L231 L232 L233 L234 L235 L23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formula1>"INR"</formula1>
    </dataValidation>
    <dataValidation type="list" allowBlank="1" showInputMessage="1" showErrorMessage="1" sqref="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formula1>"INR"</formula1>
    </dataValidation>
    <dataValidation type="list" allowBlank="1" showInputMessage="1" showErrorMessage="1" sqref="L201 L202 L203 L204 L205 L206 L207 L208 L209 L210 L211 L212 L213 L214 L215 L216 L217 L218 L219 L220 L221 L222 L223 L224 L225 L237">
      <formula1>"INR"</formula1>
    </dataValidation>
    <dataValidation type="decimal" allowBlank="1" showInputMessage="1" showErrorMessage="1" promptTitle="Quantity" prompt="Please enter the Quantity for this item. " errorTitle="Invalid Entry" error="Only Numeric Values are allowed. " sqref="BH224:BH232 BF192:BF205 BE191:BE223 F106 F13 D13 BF91:BF96 BE154:BE189">
      <formula1>0</formula1>
      <formula2>999999999999999</formula2>
    </dataValidation>
    <dataValidation type="list" showInputMessage="1" showErrorMessage="1" sqref="I13:I237">
      <formula1>"Excess(+), Less(-)"</formula1>
    </dataValidation>
    <dataValidation type="decimal" allowBlank="1" showInputMessage="1" showErrorMessage="1" promptTitle="Rate Entry" prompt="Please enter VAT charges in Rupees for this item. " errorTitle="Invaid Entry" error="Only Numeric Values are allowed. " sqref="M14:M2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BD92 G13:H2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2 Q13:Q2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2 R13:R2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BK92:BL92 N13:O237">
      <formula1>0</formula1>
      <formula2>999999999999999</formula2>
    </dataValidation>
    <dataValidation allowBlank="1" showInputMessage="1" showErrorMessage="1" promptTitle="Addition / Deduction" prompt="Please Choose the correct One" sqref="J13:J237"/>
    <dataValidation type="list" allowBlank="1" showInputMessage="1" showErrorMessage="1" sqref="K13:K237">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 E106"/>
    <dataValidation allowBlank="1" showInputMessage="1" showErrorMessage="1" promptTitle="Itemcode/Make" prompt="Please enter text" sqref="C13:C237"/>
    <dataValidation type="decimal" allowBlank="1" showInputMessage="1" showErrorMessage="1" errorTitle="Invalid Entry" error="Only Numeric Values are allowed. " sqref="A13:A237">
      <formula1>0</formula1>
      <formula2>999999999999999</formula2>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16" t="s">
        <v>3</v>
      </c>
      <c r="F6" s="116"/>
      <c r="G6" s="116"/>
      <c r="H6" s="116"/>
      <c r="I6" s="116"/>
      <c r="J6" s="116"/>
      <c r="K6" s="116"/>
    </row>
    <row r="7" spans="5:11" ht="15">
      <c r="E7" s="116"/>
      <c r="F7" s="116"/>
      <c r="G7" s="116"/>
      <c r="H7" s="116"/>
      <c r="I7" s="116"/>
      <c r="J7" s="116"/>
      <c r="K7" s="116"/>
    </row>
    <row r="8" spans="5:11" ht="15">
      <c r="E8" s="116"/>
      <c r="F8" s="116"/>
      <c r="G8" s="116"/>
      <c r="H8" s="116"/>
      <c r="I8" s="116"/>
      <c r="J8" s="116"/>
      <c r="K8" s="116"/>
    </row>
    <row r="9" spans="5:11" ht="15">
      <c r="E9" s="116"/>
      <c r="F9" s="116"/>
      <c r="G9" s="116"/>
      <c r="H9" s="116"/>
      <c r="I9" s="116"/>
      <c r="J9" s="116"/>
      <c r="K9" s="116"/>
    </row>
    <row r="10" spans="5:11" ht="15">
      <c r="E10" s="116"/>
      <c r="F10" s="116"/>
      <c r="G10" s="116"/>
      <c r="H10" s="116"/>
      <c r="I10" s="116"/>
      <c r="J10" s="116"/>
      <c r="K10" s="116"/>
    </row>
    <row r="11" spans="5:11" ht="15">
      <c r="E11" s="116"/>
      <c r="F11" s="116"/>
      <c r="G11" s="116"/>
      <c r="H11" s="116"/>
      <c r="I11" s="116"/>
      <c r="J11" s="116"/>
      <c r="K11" s="116"/>
    </row>
    <row r="12" spans="5:11" ht="15">
      <c r="E12" s="116"/>
      <c r="F12" s="116"/>
      <c r="G12" s="116"/>
      <c r="H12" s="116"/>
      <c r="I12" s="116"/>
      <c r="J12" s="116"/>
      <c r="K12" s="116"/>
    </row>
    <row r="13" spans="5:11" ht="15">
      <c r="E13" s="116"/>
      <c r="F13" s="116"/>
      <c r="G13" s="116"/>
      <c r="H13" s="116"/>
      <c r="I13" s="116"/>
      <c r="J13" s="116"/>
      <c r="K13" s="116"/>
    </row>
    <row r="14" spans="5:11" ht="15">
      <c r="E14" s="116"/>
      <c r="F14" s="116"/>
      <c r="G14" s="116"/>
      <c r="H14" s="116"/>
      <c r="I14" s="116"/>
      <c r="J14" s="116"/>
      <c r="K14" s="116"/>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2019-01-31T05:36:10Z</cp:lastPrinted>
  <dcterms:created xsi:type="dcterms:W3CDTF">2009-01-30T06:42:42Z</dcterms:created>
  <dcterms:modified xsi:type="dcterms:W3CDTF">2019-02-08T06:23:40Z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