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'BoQ1'!$A$1:$BC$33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<sst xmlns="http://schemas.openxmlformats.org/spreadsheetml/2006/main" count="252" uniqueCount="100">
  <si>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</si>
  <si>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</si>
  <si>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</si>
  <si>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</si>
  <si>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</si>
  <si>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</si>
  <si>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</si>
  <si>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</si>
  <si>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</si>
  <si>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</si>
  <si>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</si>
  <si>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</si>
  <si>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</si>
  <si>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</si>
  <si>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</si>
  <si>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</si>
  <si>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</si>
  <si>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</si>
  <si>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</si>
  <si>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</si>
  <si>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</si>
  <si>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</si>
  <si>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</si>
  <si>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</si>
  <si>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</si>
  <si>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</si>
  <si>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</si>
  <si>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</si>
  <si>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</si>
  <si>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</si>
  <si>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</si>
  <si>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</si>
  <si>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</si>
  <si>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</si>
  <si>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</si>
  <si>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</si>
  <si>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</si>
  <si>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</si>
  <si>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</si>
  <si>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</si>
  <si>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</si>
  <si>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</si>
  <si>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</si>
  <si>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</si>
  <si>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</si>
  <si>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</si>
  <si>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</si>
  <si>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</si>
  <si>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</si>
  <si>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</si>
  <si>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</si>
  <si>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</si>
  <si>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</si>
  <si>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</si>
  <si>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</si>
  <si>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</si>
  <si>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</si>
  <si>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</si>
  <si>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</si>
  <si>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</si>
  <si>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</si>
  <si>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</si>
  <si>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</si>
  <si>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</si>
  <si>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</si>
  <si>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</si>
  <si>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</si>
  <si>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</si>
  <si>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</si>
  <si>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BI01010001010000000000000515BI0100001113</t>
  </si>
  <si>
    <t>BI01010001010000000000000515BI0100001114</t>
  </si>
  <si>
    <t>Sqm</t>
  </si>
  <si>
    <t>Civil works</t>
  </si>
  <si>
    <t>BI01010001010000000000000515BI0100001120</t>
  </si>
  <si>
    <t>SQ.M</t>
  </si>
  <si>
    <t>M.T</t>
  </si>
  <si>
    <t>Dismantling all types of masonry excepting cement concrete plain or reinforced, stacking serviceable materials at site and removing rubbish as directed within a lead of 75 m.
a) In ground floor including roof.</t>
  </si>
  <si>
    <t>Cum.</t>
  </si>
  <si>
    <t>Earth work in excavation of foundation trenches or drains, in all sorts of soil (including mixed soil but excluding laterite or sandstone) including removing, spreading or stacking the spoils within a lead of 75 m. as directed. The item includes necessary trimming the sides of trenches, levelling, dressing and ramming the bottom, bailing out water as required complete.
(a) Depth of excavation not exceeding 1,500 mm.</t>
  </si>
  <si>
    <t>Earth work in filling in foundation trenches or plinth with good earth, in layers not exceeding 150 mm. including watering and ramming etc. layer by layer complete. (Payment to be made on the basis of measurement of finished quantity of work)
(a) With earth obtained from excavation of foundation.</t>
  </si>
  <si>
    <t>(I) Cement concrete with graded stone ballast (40 mm size excluding shuttering)
In ground floor
(A) [Pakur Variety] 
(a) 1:3:6 proportion</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</si>
  <si>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M 25 Grade
(i) Pakur Variety</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</si>
  <si>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(a) 25 mm to 30 mm thick wooden shuttering as per decision &amp; direction of Engineer-In-Charge.</t>
  </si>
  <si>
    <t>Sqm.</t>
  </si>
  <si>
    <t>Labour for Chipping of concrete surface before taking up Plastering work.</t>
  </si>
  <si>
    <t>Reinforcement for reinforced concrete work in all sorts of structures including distribution bars, stirrups, binders etc initial straightening and removal of loose rust (if necessary), cutting to requisite length, hooking and bending to correct shape, plac ng in proper position and binding with 16 gauge black annealed wire at every intersection, complete as per drawing and direction.
(a) For works in foundation and upto roof of ground floor/upto 4 m
(i) Tor steel/Mild Steel
I. SAIL/TATA/RINL</t>
  </si>
  <si>
    <t>M.T.</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</si>
  <si>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1:6 cement mortar
(a) 20mm thick plaster
GROUND FLOOR</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</si>
  <si>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In Ground Floor:
(a) One Coat</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</si>
  <si>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In Ground floor (Two Coat)
a) Normal Acrylic Emulsion</t>
  </si>
  <si>
    <t>Mtr.</t>
  </si>
  <si>
    <t>(a) Supplying, fitting galvanised 3 ply 12 gauge / 4 points line of barbed wire in fencing (holes already made in the body of the post) or fixed by staples tightening and fixing the wires in taut condition with straining bolts including the cost of cutting and of lapping joints in the wire as necessary but excluding the cost of galvanised staples,straining bolt and binding wire where necessary.
(Payment to be made on the length of individual lines of wire.)</t>
  </si>
  <si>
    <t>Supplying fitting and fixing 600 mm ( ±30 mm) diametre R.B.T (Reinforced Barbed Tape) Concertina fencing on wall top using concertina coils stretched to approx.6 meters length at site clipped with two nos. of horizontal R.B.T strands which will be tensioned and fixed with the vertical M.S angle iron posts by means of security fasteners (such as 'C' clips, R.B.T clips etc.)
(The rate is exclusive of the cost of posts)</t>
  </si>
  <si>
    <t>M.S. structural works in columns, beams etc. with simple rolled structural members (e.g. joists, angle, channel sections conforming to IS: 226, IS: 808 &amp; SP (6)- 1964 connected to one another with bracket, gussets, cleats as per design, direction of Engineer-incharge complete including cutting to requisite shape and length, fabrication with necessary bolting, metal arc welding conforming to IS: 816- 1969 &amp; IS: 1995 using electrodes of approved make and brand conforming to IS:814- 2004, haulage, hoisting and erection all complete. The rate includes the cost of rolled steel section, consumables such as electrodes, gas and hire charge of all tools and plants and labour required for the work including all incidental chages such as electricity charges, labour insurance charges etc.
I) For structural members of specified sections weighing less than 22.5 Kg./m</t>
  </si>
  <si>
    <t>Painting with best quality synthetic enamel paint of approved make and brand including smoothening surface by sand papering etc. including using of approved putty etc. on the surface, if necessary :
(b) On steel or other metal surface :
(iv) Two coats (with any shade except white)</t>
  </si>
  <si>
    <t>Neat cement punning about 1.5mm thick in wall, dado, window sill, floor etc. NOTE:Cement 0.152 cu.m per100 sq.m.</t>
  </si>
  <si>
    <t>Brick work with 1st class bricks in cement mortar (1:6)
(b) In superstructure, ground floor</t>
  </si>
  <si>
    <t xml:space="preserve">Tender Inviting Authority: The Additional Chief Engineer,  W.B.P.H&amp;.I.D.Corpn. Ltd. </t>
  </si>
  <si>
    <t>Name of Work: Construction of Model Urban Police Station at Galsi, Burdwan District – Construction of Northen side Boundary Wall.</t>
  </si>
  <si>
    <t>Contract No: WBPHIDCL/ACE/NIT- 128(e)/2018-2019 (2nd Call) For Sl. No. 2</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</si>
</sst>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 numFmtId="178" formatCode="&quot;₹&quot;\ #,##0.00"/>
    <numFmt numFmtId="179" formatCode="[$-4009]dd\ mmmm\ yyyy"/>
    <numFmt numFmtId="180" formatCode="[$-409]hh:mm:ss\ AM/PM"/>
    <numFmt numFmtId="181" formatCode="[$₹-4009]\ #,##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sz val="10"/>
      <name val="Book Antiqua"/>
      <family val="1"/>
    </font>
    <font>
      <sz val="11"/>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4"/>
      <color indexed="17"/>
      <name val="Arial"/>
      <family val="2"/>
    </font>
    <font>
      <b/>
      <sz val="11"/>
      <color indexed="16"/>
      <name val="Arial"/>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4"/>
      <color theme="6" tint="-0.4999699890613556"/>
      <name val="Arial"/>
      <family val="2"/>
    </font>
    <font>
      <b/>
      <sz val="11"/>
      <color rgb="FF800000"/>
      <name val="Arial"/>
      <family val="2"/>
    </font>
    <font>
      <sz val="10"/>
      <color rgb="FF000000"/>
      <name val="Courier New"/>
      <family val="3"/>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color indexed="63"/>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89">
    <xf numFmtId="0" fontId="0" fillId="0" borderId="0" xfId="0" applyFont="1" applyAlignment="1">
      <alignment/>
    </xf>
    <xf numFmtId="0" fontId="3" fillId="0" borderId="0" xfId="58" applyNumberFormat="1" applyFont="1" applyFill="1" applyBorder="1" applyAlignment="1">
      <alignment vertical="center"/>
      <protection/>
    </xf>
    <xf numFmtId="0" fontId="65" fillId="0" borderId="0" xfId="58" applyNumberFormat="1" applyFont="1" applyFill="1" applyBorder="1" applyAlignment="1" applyProtection="1">
      <alignment vertical="center"/>
      <protection locked="0"/>
    </xf>
    <xf numFmtId="0" fontId="65" fillId="0" borderId="0" xfId="58" applyNumberFormat="1" applyFont="1" applyFill="1" applyBorder="1" applyAlignment="1">
      <alignment vertical="center"/>
      <protection/>
    </xf>
    <xf numFmtId="0" fontId="2" fillId="0" borderId="0" xfId="58" applyNumberFormat="1" applyFont="1" applyFill="1" applyBorder="1" applyAlignment="1">
      <alignment vertical="center"/>
      <protection/>
    </xf>
    <xf numFmtId="0" fontId="4" fillId="0" borderId="0" xfId="58" applyNumberFormat="1" applyFont="1" applyFill="1" applyBorder="1" applyAlignment="1">
      <alignment horizontal="left"/>
      <protection/>
    </xf>
    <xf numFmtId="0" fontId="66" fillId="0" borderId="0" xfId="58" applyNumberFormat="1" applyFont="1" applyFill="1" applyBorder="1" applyAlignment="1">
      <alignment horizontal="left"/>
      <protection/>
    </xf>
    <xf numFmtId="0" fontId="3" fillId="0" borderId="0" xfId="58" applyNumberFormat="1" applyFont="1" applyFill="1" applyAlignment="1" applyProtection="1">
      <alignment vertical="center"/>
      <protection locked="0"/>
    </xf>
    <xf numFmtId="0" fontId="65"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65" fillId="0" borderId="0" xfId="58" applyNumberFormat="1" applyFont="1" applyFill="1" applyAlignment="1">
      <alignment vertical="center"/>
      <protection/>
    </xf>
    <xf numFmtId="0" fontId="2" fillId="0" borderId="10" xfId="58" applyNumberFormat="1" applyFont="1" applyFill="1" applyBorder="1" applyAlignment="1">
      <alignment horizontal="center" vertical="top" wrapText="1"/>
      <protection/>
    </xf>
    <xf numFmtId="0" fontId="3" fillId="0" borderId="0" xfId="58" applyNumberFormat="1" applyFont="1" applyFill="1">
      <alignment/>
      <protection/>
    </xf>
    <xf numFmtId="0" fontId="65" fillId="0" borderId="0" xfId="58" applyNumberFormat="1" applyFont="1" applyFill="1">
      <alignment/>
      <protection/>
    </xf>
    <xf numFmtId="0" fontId="2" fillId="0" borderId="11" xfId="58" applyNumberFormat="1" applyFont="1" applyFill="1" applyBorder="1" applyAlignment="1">
      <alignment horizontal="center" vertical="top" wrapText="1"/>
      <protection/>
    </xf>
    <xf numFmtId="0" fontId="3" fillId="0" borderId="0" xfId="58" applyNumberFormat="1" applyFont="1" applyFill="1" applyAlignment="1">
      <alignment vertical="top"/>
      <protection/>
    </xf>
    <xf numFmtId="0" fontId="65" fillId="0" borderId="0" xfId="58" applyNumberFormat="1" applyFont="1" applyFill="1" applyAlignment="1">
      <alignment vertical="top"/>
      <protection/>
    </xf>
    <xf numFmtId="0" fontId="67" fillId="0" borderId="12" xfId="58" applyNumberFormat="1" applyFont="1" applyFill="1" applyBorder="1" applyAlignment="1" applyProtection="1">
      <alignment vertical="top"/>
      <protection/>
    </xf>
    <xf numFmtId="0" fontId="3" fillId="0" borderId="10" xfId="58" applyNumberFormat="1" applyFont="1" applyFill="1" applyBorder="1" applyAlignment="1" applyProtection="1">
      <alignment vertical="top"/>
      <protection/>
    </xf>
    <xf numFmtId="0" fontId="3" fillId="0" borderId="0" xfId="58" applyNumberFormat="1" applyFont="1" applyFill="1" applyAlignment="1" applyProtection="1">
      <alignment vertical="top"/>
      <protection/>
    </xf>
    <xf numFmtId="0" fontId="65" fillId="0" borderId="0" xfId="58" applyNumberFormat="1" applyFont="1" applyFill="1" applyAlignment="1" applyProtection="1">
      <alignment vertical="top"/>
      <protection/>
    </xf>
    <xf numFmtId="0" fontId="0" fillId="0" borderId="0" xfId="58" applyNumberFormat="1" applyFill="1">
      <alignment/>
      <protection/>
    </xf>
    <xf numFmtId="0" fontId="68" fillId="0" borderId="0" xfId="58" applyNumberFormat="1" applyFont="1" applyFill="1">
      <alignment/>
      <protection/>
    </xf>
    <xf numFmtId="0" fontId="69" fillId="0" borderId="0" xfId="62" applyNumberFormat="1" applyFont="1" applyFill="1" applyBorder="1" applyAlignment="1" applyProtection="1">
      <alignment horizontal="center" vertical="center"/>
      <protection/>
    </xf>
    <xf numFmtId="0" fontId="2" fillId="0" borderId="13" xfId="62" applyNumberFormat="1" applyFont="1" applyFill="1" applyBorder="1" applyAlignment="1" applyProtection="1">
      <alignment horizontal="left" vertical="top" wrapText="1"/>
      <protection/>
    </xf>
    <xf numFmtId="0" fontId="2" fillId="0" borderId="12" xfId="62" applyNumberFormat="1" applyFont="1" applyFill="1" applyBorder="1" applyAlignment="1">
      <alignment horizontal="center" vertical="top" wrapText="1"/>
      <protection/>
    </xf>
    <xf numFmtId="0" fontId="70" fillId="0" borderId="10" xfId="62" applyNumberFormat="1" applyFont="1" applyFill="1" applyBorder="1" applyAlignment="1">
      <alignment vertical="top" wrapText="1"/>
      <protection/>
    </xf>
    <xf numFmtId="0" fontId="3" fillId="0" borderId="11" xfId="62" applyNumberFormat="1" applyFont="1" applyFill="1" applyBorder="1" applyAlignment="1">
      <alignment horizontal="center" vertical="top"/>
      <protection/>
    </xf>
    <xf numFmtId="0" fontId="3" fillId="0" borderId="11" xfId="62" applyNumberFormat="1" applyFont="1" applyFill="1" applyBorder="1" applyAlignment="1">
      <alignment vertical="top" wrapText="1"/>
      <protection/>
    </xf>
    <xf numFmtId="0" fontId="2" fillId="0" borderId="11" xfId="62" applyNumberFormat="1" applyFont="1" applyFill="1" applyBorder="1" applyAlignment="1">
      <alignment horizontal="left" vertical="top"/>
      <protection/>
    </xf>
    <xf numFmtId="0" fontId="2" fillId="0" borderId="13" xfId="62" applyNumberFormat="1" applyFont="1" applyFill="1" applyBorder="1" applyAlignment="1">
      <alignment horizontal="left" vertical="top"/>
      <protection/>
    </xf>
    <xf numFmtId="0" fontId="3" fillId="0" borderId="12" xfId="62" applyNumberFormat="1" applyFont="1" applyFill="1" applyBorder="1" applyAlignment="1">
      <alignment vertical="top"/>
      <protection/>
    </xf>
    <xf numFmtId="0" fontId="3" fillId="0" borderId="14" xfId="62" applyNumberFormat="1" applyFont="1" applyFill="1" applyBorder="1" applyAlignment="1">
      <alignment vertical="top"/>
      <protection/>
    </xf>
    <xf numFmtId="0" fontId="6" fillId="0" borderId="15" xfId="62" applyNumberFormat="1" applyFont="1" applyFill="1" applyBorder="1" applyAlignment="1">
      <alignment vertical="top"/>
      <protection/>
    </xf>
    <xf numFmtId="0" fontId="3" fillId="0" borderId="15" xfId="62" applyNumberFormat="1" applyFont="1" applyFill="1" applyBorder="1" applyAlignment="1">
      <alignment vertical="top"/>
      <protection/>
    </xf>
    <xf numFmtId="0" fontId="2" fillId="0" borderId="15" xfId="62" applyNumberFormat="1" applyFont="1" applyFill="1" applyBorder="1" applyAlignment="1">
      <alignment horizontal="left" vertical="top"/>
      <protection/>
    </xf>
    <xf numFmtId="0" fontId="14" fillId="0" borderId="10" xfId="62" applyNumberFormat="1" applyFont="1" applyFill="1" applyBorder="1" applyAlignment="1" applyProtection="1">
      <alignment vertical="center" wrapText="1"/>
      <protection locked="0"/>
    </xf>
    <xf numFmtId="0" fontId="71" fillId="33" borderId="10" xfId="62" applyNumberFormat="1" applyFont="1" applyFill="1" applyBorder="1" applyAlignment="1" applyProtection="1">
      <alignment vertical="center" wrapText="1"/>
      <protection locked="0"/>
    </xf>
    <xf numFmtId="0" fontId="67" fillId="0" borderId="10" xfId="62" applyNumberFormat="1" applyFont="1" applyFill="1" applyBorder="1" applyAlignment="1">
      <alignment vertical="top"/>
      <protection/>
    </xf>
    <xf numFmtId="0" fontId="13" fillId="0" borderId="10" xfId="62" applyNumberFormat="1" applyFont="1" applyFill="1" applyBorder="1" applyAlignment="1" applyProtection="1">
      <alignment vertical="center" wrapText="1"/>
      <protection locked="0"/>
    </xf>
    <xf numFmtId="0" fontId="13" fillId="0" borderId="10" xfId="67" applyNumberFormat="1" applyFont="1" applyFill="1" applyBorder="1" applyAlignment="1" applyProtection="1">
      <alignment vertical="center" wrapText="1"/>
      <protection locked="0"/>
    </xf>
    <xf numFmtId="0" fontId="14" fillId="0" borderId="10" xfId="62" applyNumberFormat="1" applyFont="1" applyFill="1" applyBorder="1" applyAlignment="1" applyProtection="1">
      <alignment vertical="center" wrapText="1"/>
      <protection/>
    </xf>
    <xf numFmtId="0" fontId="11" fillId="0" borderId="0" xfId="62" applyNumberFormat="1" applyFill="1">
      <alignment/>
      <protection/>
    </xf>
    <xf numFmtId="2" fontId="72" fillId="0" borderId="11" xfId="62" applyNumberFormat="1" applyFont="1" applyFill="1" applyBorder="1" applyAlignment="1">
      <alignment vertical="top"/>
      <protection/>
    </xf>
    <xf numFmtId="10" fontId="73" fillId="33" borderId="10" xfId="67" applyNumberFormat="1" applyFont="1" applyFill="1" applyBorder="1" applyAlignment="1" applyProtection="1">
      <alignment horizontal="center" vertical="center"/>
      <protection locked="0"/>
    </xf>
    <xf numFmtId="2" fontId="6" fillId="0" borderId="16" xfId="62" applyNumberFormat="1" applyFont="1" applyFill="1" applyBorder="1" applyAlignment="1">
      <alignment horizontal="right" vertical="top"/>
      <protection/>
    </xf>
    <xf numFmtId="2" fontId="6" fillId="0" borderId="17" xfId="62" applyNumberFormat="1" applyFont="1" applyFill="1" applyBorder="1" applyAlignment="1">
      <alignment vertical="top"/>
      <protection/>
    </xf>
    <xf numFmtId="0" fontId="17" fillId="0" borderId="11" xfId="62" applyNumberFormat="1" applyFont="1" applyFill="1" applyBorder="1" applyAlignment="1">
      <alignment vertical="top" wrapText="1"/>
      <protection/>
    </xf>
    <xf numFmtId="2" fontId="6" fillId="0" borderId="11" xfId="42" applyNumberFormat="1" applyFont="1" applyFill="1" applyBorder="1" applyAlignment="1">
      <alignment vertical="top"/>
    </xf>
    <xf numFmtId="0" fontId="74" fillId="0" borderId="11" xfId="62" applyNumberFormat="1" applyFont="1" applyFill="1" applyBorder="1" applyAlignment="1">
      <alignment horizontal="left" vertical="center" wrapText="1" readingOrder="1"/>
      <protection/>
    </xf>
    <xf numFmtId="172" fontId="3" fillId="0" borderId="11" xfId="62" applyNumberFormat="1" applyFont="1" applyFill="1" applyBorder="1" applyAlignment="1">
      <alignment vertical="center" readingOrder="1"/>
      <protection/>
    </xf>
    <xf numFmtId="0" fontId="3" fillId="0" borderId="11" xfId="58" applyNumberFormat="1" applyFont="1" applyFill="1" applyBorder="1" applyAlignment="1">
      <alignment horizontal="left" vertical="center" readingOrder="1"/>
      <protection/>
    </xf>
    <xf numFmtId="0" fontId="3" fillId="0" borderId="11" xfId="62" applyNumberFormat="1" applyFont="1" applyFill="1" applyBorder="1" applyAlignment="1">
      <alignment vertical="center" readingOrder="1"/>
      <protection/>
    </xf>
    <xf numFmtId="0" fontId="2" fillId="0" borderId="11" xfId="58" applyNumberFormat="1" applyFont="1" applyFill="1" applyBorder="1" applyAlignment="1" applyProtection="1">
      <alignment horizontal="right" vertical="center" readingOrder="1"/>
      <protection/>
    </xf>
    <xf numFmtId="0" fontId="3" fillId="0" borderId="11" xfId="58" applyNumberFormat="1" applyFont="1" applyFill="1" applyBorder="1" applyAlignment="1">
      <alignment vertical="center" readingOrder="1"/>
      <protection/>
    </xf>
    <xf numFmtId="0" fontId="2" fillId="0" borderId="11" xfId="58" applyNumberFormat="1" applyFont="1" applyFill="1" applyBorder="1" applyAlignment="1" applyProtection="1">
      <alignment horizontal="left" vertical="center" readingOrder="1"/>
      <protection locked="0"/>
    </xf>
    <xf numFmtId="0" fontId="3" fillId="0" borderId="11" xfId="58" applyNumberFormat="1" applyFont="1" applyFill="1" applyBorder="1" applyAlignment="1" applyProtection="1">
      <alignment vertical="center" readingOrder="1"/>
      <protection/>
    </xf>
    <xf numFmtId="0" fontId="2" fillId="0" borderId="18" xfId="58" applyNumberFormat="1" applyFont="1" applyFill="1" applyBorder="1" applyAlignment="1" applyProtection="1">
      <alignment horizontal="right" vertical="center" readingOrder="1"/>
      <protection locked="0"/>
    </xf>
    <xf numFmtId="0" fontId="2" fillId="0" borderId="19" xfId="58" applyNumberFormat="1" applyFont="1" applyFill="1" applyBorder="1" applyAlignment="1" applyProtection="1">
      <alignment horizontal="center" vertical="center" wrapText="1" readingOrder="1"/>
      <protection locked="0"/>
    </xf>
    <xf numFmtId="0" fontId="2" fillId="0" borderId="11" xfId="58" applyNumberFormat="1" applyFont="1" applyFill="1" applyBorder="1" applyAlignment="1" applyProtection="1">
      <alignment horizontal="center" vertical="center" wrapText="1" readingOrder="1"/>
      <protection locked="0"/>
    </xf>
    <xf numFmtId="0" fontId="2" fillId="0" borderId="20" xfId="62" applyNumberFormat="1" applyFont="1" applyFill="1" applyBorder="1" applyAlignment="1">
      <alignment horizontal="right" vertical="center" readingOrder="1"/>
      <protection/>
    </xf>
    <xf numFmtId="172" fontId="2" fillId="0" borderId="20" xfId="62" applyNumberFormat="1" applyFont="1" applyFill="1" applyBorder="1" applyAlignment="1">
      <alignment horizontal="right" vertical="center" readingOrder="1"/>
      <protection/>
    </xf>
    <xf numFmtId="0" fontId="3" fillId="0" borderId="11" xfId="62" applyNumberFormat="1" applyFont="1" applyFill="1" applyBorder="1" applyAlignment="1">
      <alignment vertical="center" wrapText="1" readingOrder="1"/>
      <protection/>
    </xf>
    <xf numFmtId="0" fontId="2" fillId="0" borderId="11" xfId="58" applyNumberFormat="1" applyFont="1" applyFill="1" applyBorder="1" applyAlignment="1" applyProtection="1">
      <alignment horizontal="right" vertical="center" readingOrder="1"/>
      <protection locked="0"/>
    </xf>
    <xf numFmtId="0" fontId="2" fillId="33" borderId="18" xfId="58" applyNumberFormat="1" applyFont="1" applyFill="1" applyBorder="1" applyAlignment="1" applyProtection="1">
      <alignment horizontal="right" vertical="center" readingOrder="1"/>
      <protection locked="0"/>
    </xf>
    <xf numFmtId="0" fontId="2" fillId="0" borderId="10" xfId="58" applyNumberFormat="1" applyFont="1" applyFill="1" applyBorder="1" applyAlignment="1" applyProtection="1">
      <alignment horizontal="center" vertical="center" wrapText="1" readingOrder="1"/>
      <protection locked="0"/>
    </xf>
    <xf numFmtId="2" fontId="2" fillId="0" borderId="20" xfId="62" applyNumberFormat="1" applyFont="1" applyFill="1" applyBorder="1" applyAlignment="1">
      <alignment horizontal="right" vertical="center" readingOrder="1"/>
      <protection/>
    </xf>
    <xf numFmtId="2" fontId="2" fillId="0" borderId="20" xfId="61" applyNumberFormat="1" applyFont="1" applyFill="1" applyBorder="1" applyAlignment="1">
      <alignment horizontal="right" vertical="center" readingOrder="1"/>
      <protection/>
    </xf>
    <xf numFmtId="2" fontId="18" fillId="0" borderId="11" xfId="0" applyNumberFormat="1" applyFont="1" applyFill="1" applyBorder="1" applyAlignment="1">
      <alignment horizontal="center" vertical="center"/>
    </xf>
    <xf numFmtId="2" fontId="18" fillId="0" borderId="11" xfId="0" applyNumberFormat="1" applyFont="1" applyFill="1" applyBorder="1" applyAlignment="1">
      <alignment horizontal="center" vertical="center" wrapText="1"/>
    </xf>
    <xf numFmtId="174" fontId="18" fillId="0" borderId="11" xfId="0" applyNumberFormat="1" applyFont="1" applyFill="1" applyBorder="1" applyAlignment="1">
      <alignment horizontal="center" vertical="center" wrapText="1"/>
    </xf>
    <xf numFmtId="0" fontId="19" fillId="0" borderId="11" xfId="0" applyFont="1" applyFill="1" applyBorder="1" applyAlignment="1">
      <alignment horizontal="justify" vertical="top" wrapText="1"/>
    </xf>
    <xf numFmtId="174" fontId="18" fillId="0" borderId="11" xfId="0" applyNumberFormat="1" applyFont="1" applyFill="1" applyBorder="1" applyAlignment="1">
      <alignment horizontal="center" vertical="center"/>
    </xf>
    <xf numFmtId="0" fontId="18" fillId="0" borderId="11" xfId="0" applyFont="1" applyFill="1" applyBorder="1" applyAlignment="1">
      <alignment horizontal="center" vertical="center"/>
    </xf>
    <xf numFmtId="174" fontId="19" fillId="0" borderId="11" xfId="0" applyNumberFormat="1" applyFont="1" applyFill="1" applyBorder="1" applyAlignment="1">
      <alignment horizontal="center" vertical="center"/>
    </xf>
    <xf numFmtId="2" fontId="3" fillId="0" borderId="0" xfId="58" applyNumberFormat="1" applyFont="1" applyFill="1" applyAlignment="1">
      <alignment vertical="top"/>
      <protection/>
    </xf>
    <xf numFmtId="0" fontId="2" fillId="0" borderId="13" xfId="58" applyNumberFormat="1" applyFont="1" applyFill="1" applyBorder="1" applyAlignment="1">
      <alignment horizontal="center" vertical="center" wrapText="1"/>
      <protection/>
    </xf>
    <xf numFmtId="0" fontId="2" fillId="0" borderId="15" xfId="58" applyNumberFormat="1" applyFont="1" applyFill="1" applyBorder="1" applyAlignment="1">
      <alignment horizontal="center" vertical="center" wrapText="1"/>
      <protection/>
    </xf>
    <xf numFmtId="0" fontId="2" fillId="0" borderId="17" xfId="58" applyNumberFormat="1" applyFont="1" applyFill="1" applyBorder="1" applyAlignment="1">
      <alignment horizontal="center" vertical="center" wrapText="1"/>
      <protection/>
    </xf>
    <xf numFmtId="0" fontId="6" fillId="0" borderId="13" xfId="62" applyNumberFormat="1" applyFont="1" applyFill="1" applyBorder="1" applyAlignment="1">
      <alignment horizontal="center" vertical="top" wrapText="1"/>
      <protection/>
    </xf>
    <xf numFmtId="0" fontId="6" fillId="0" borderId="15" xfId="62" applyNumberFormat="1" applyFont="1" applyFill="1" applyBorder="1" applyAlignment="1">
      <alignment horizontal="center" vertical="top" wrapText="1"/>
      <protection/>
    </xf>
    <xf numFmtId="0" fontId="6" fillId="0" borderId="17" xfId="62" applyNumberFormat="1" applyFont="1" applyFill="1" applyBorder="1" applyAlignment="1">
      <alignment horizontal="center" vertical="top" wrapText="1"/>
      <protection/>
    </xf>
    <xf numFmtId="0" fontId="75" fillId="0" borderId="0" xfId="58" applyNumberFormat="1" applyFont="1" applyFill="1" applyBorder="1" applyAlignment="1">
      <alignment horizontal="right" vertical="top"/>
      <protection/>
    </xf>
    <xf numFmtId="0" fontId="5" fillId="0" borderId="0" xfId="58" applyNumberFormat="1" applyFont="1" applyFill="1" applyBorder="1" applyAlignment="1">
      <alignment horizontal="left" vertical="center" wrapText="1"/>
      <protection/>
    </xf>
    <xf numFmtId="0" fontId="66" fillId="0" borderId="21" xfId="58" applyNumberFormat="1" applyFont="1" applyFill="1" applyBorder="1" applyAlignment="1" applyProtection="1">
      <alignment horizontal="center" wrapText="1"/>
      <protection locked="0"/>
    </xf>
    <xf numFmtId="0" fontId="2" fillId="33" borderId="13" xfId="62" applyNumberFormat="1" applyFont="1" applyFill="1" applyBorder="1" applyAlignment="1" applyProtection="1">
      <alignment horizontal="left" vertical="top"/>
      <protection locked="0"/>
    </xf>
    <xf numFmtId="0" fontId="2" fillId="0" borderId="15" xfId="62" applyNumberFormat="1" applyFont="1" applyFill="1" applyBorder="1" applyAlignment="1" applyProtection="1">
      <alignment horizontal="left" vertical="top"/>
      <protection locked="0"/>
    </xf>
    <xf numFmtId="0" fontId="2" fillId="0" borderId="17" xfId="62"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2 2 2" xfId="60"/>
    <cellStyle name="Normal 3" xfId="61"/>
    <cellStyle name="Normal 4" xfId="62"/>
    <cellStyle name="Note" xfId="63"/>
    <cellStyle name="Output" xfId="64"/>
    <cellStyle name="Percent" xfId="65"/>
    <cellStyle name="Percent 2" xfId="66"/>
    <cellStyle name="Percent 3"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P%204\Desktop\Tender_SIRB.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E34"/>
  <sheetViews>
    <sheetView showGridLines="0" view="pageBreakPreview" zoomScaleNormal="70" zoomScaleSheetLayoutView="100" zoomScalePageLayoutView="0" workbookViewId="0" topLeftCell="B1">
      <selection activeCell="B8" sqref="B8:BC8"/>
    </sheetView>
  </sheetViews>
  <sheetFormatPr defaultColWidth="9.140625" defaultRowHeight="15"/>
  <cols>
    <col min="1" max="1" width="13.57421875" style="21" customWidth="1"/>
    <col min="2" max="2" width="57.8515625" style="21" customWidth="1"/>
    <col min="3" max="3" width="0.2890625" style="21" customWidth="1"/>
    <col min="4" max="4" width="15.140625" style="21" customWidth="1"/>
    <col min="5" max="5" width="14.140625" style="21" customWidth="1"/>
    <col min="6" max="6" width="15.57421875" style="21" customWidth="1"/>
    <col min="7" max="7" width="14.140625" style="21" hidden="1" customWidth="1"/>
    <col min="8" max="10" width="12.140625" style="21" hidden="1" customWidth="1"/>
    <col min="11" max="11" width="19.57421875" style="21" hidden="1" customWidth="1"/>
    <col min="12" max="12" width="14.28125" style="21" hidden="1" customWidth="1"/>
    <col min="13" max="13" width="17.421875" style="21" hidden="1" customWidth="1"/>
    <col min="14" max="14" width="15.28125" style="42" hidden="1" customWidth="1"/>
    <col min="15" max="15" width="14.28125" style="21" hidden="1" customWidth="1"/>
    <col min="16" max="16" width="17.28125" style="21" hidden="1" customWidth="1"/>
    <col min="17" max="17" width="18.421875" style="21" hidden="1" customWidth="1"/>
    <col min="18" max="18" width="17.421875" style="21" hidden="1" customWidth="1"/>
    <col min="19" max="19" width="14.7109375" style="21" hidden="1" customWidth="1"/>
    <col min="20" max="20" width="14.8515625" style="21" hidden="1" customWidth="1"/>
    <col min="21" max="21" width="16.421875" style="21" hidden="1" customWidth="1"/>
    <col min="22" max="22" width="13.00390625" style="21" hidden="1" customWidth="1"/>
    <col min="23" max="51" width="9.140625" style="21" hidden="1" customWidth="1"/>
    <col min="52" max="52" width="10.28125" style="21" hidden="1" customWidth="1"/>
    <col min="53" max="53" width="21.7109375" style="21" customWidth="1"/>
    <col min="54" max="54" width="18.8515625" style="21" hidden="1" customWidth="1"/>
    <col min="55" max="55" width="50.140625" style="21" customWidth="1"/>
    <col min="56" max="56" width="14.7109375" style="21" hidden="1" customWidth="1"/>
    <col min="57" max="57" width="10.421875" style="21" bestFit="1" customWidth="1"/>
    <col min="58" max="58" width="11.140625" style="21" bestFit="1" customWidth="1"/>
    <col min="59" max="59" width="9.8515625" style="21" bestFit="1" customWidth="1"/>
    <col min="60" max="60" width="11.57421875" style="21" bestFit="1" customWidth="1"/>
    <col min="61" max="234" width="9.140625" style="21" customWidth="1"/>
    <col min="235" max="239" width="9.140625" style="22" customWidth="1"/>
    <col min="240" max="16384" width="9.140625" style="21" customWidth="1"/>
  </cols>
  <sheetData>
    <row r="1" spans="1:239" s="1" customFormat="1" ht="27" customHeight="1">
      <c r="A1" s="82" t="str">
        <f>B2&amp;" BoQ"</f>
        <v>Percentage BoQ</v>
      </c>
      <c r="B1" s="82"/>
      <c r="C1" s="82"/>
      <c r="D1" s="82"/>
      <c r="E1" s="82"/>
      <c r="F1" s="82"/>
      <c r="G1" s="82"/>
      <c r="H1" s="82"/>
      <c r="I1" s="82"/>
      <c r="J1" s="82"/>
      <c r="K1" s="82"/>
      <c r="L1" s="82"/>
      <c r="O1" s="2"/>
      <c r="P1" s="2"/>
      <c r="Q1" s="3"/>
      <c r="IA1" s="3"/>
      <c r="IB1" s="3"/>
      <c r="IC1" s="3"/>
      <c r="ID1" s="3"/>
      <c r="IE1" s="3"/>
    </row>
    <row r="2" spans="1:17" s="1" customFormat="1" ht="25.5" customHeight="1" hidden="1">
      <c r="A2" s="23" t="s">
        <v>4</v>
      </c>
      <c r="B2" s="23" t="s">
        <v>62</v>
      </c>
      <c r="C2" s="23" t="s">
        <v>5</v>
      </c>
      <c r="D2" s="23" t="s">
        <v>6</v>
      </c>
      <c r="E2" s="23" t="s">
        <v>7</v>
      </c>
      <c r="J2" s="4"/>
      <c r="K2" s="4"/>
      <c r="L2" s="4"/>
      <c r="O2" s="2"/>
      <c r="P2" s="2"/>
      <c r="Q2" s="3"/>
    </row>
    <row r="3" spans="1:239" s="1" customFormat="1" ht="30" customHeight="1" hidden="1">
      <c r="A3" s="1" t="s">
        <v>67</v>
      </c>
      <c r="C3" s="1" t="s">
        <v>66</v>
      </c>
      <c r="IA3" s="3"/>
      <c r="IB3" s="3"/>
      <c r="IC3" s="3"/>
      <c r="ID3" s="3"/>
      <c r="IE3" s="3"/>
    </row>
    <row r="4" spans="1:239" s="5" customFormat="1" ht="30.75" customHeight="1">
      <c r="A4" s="83" t="s">
        <v>97</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A4" s="6"/>
      <c r="IB4" s="6"/>
      <c r="IC4" s="6"/>
      <c r="ID4" s="6"/>
      <c r="IE4" s="6"/>
    </row>
    <row r="5" spans="1:239" s="5" customFormat="1" ht="30.75" customHeight="1">
      <c r="A5" s="83" t="s">
        <v>98</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A5" s="6"/>
      <c r="IB5" s="6"/>
      <c r="IC5" s="6"/>
      <c r="ID5" s="6"/>
      <c r="IE5" s="6"/>
    </row>
    <row r="6" spans="1:239" s="5" customFormat="1" ht="30.75" customHeight="1">
      <c r="A6" s="83" t="s">
        <v>99</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A6" s="6"/>
      <c r="IB6" s="6"/>
      <c r="IC6" s="6"/>
      <c r="ID6" s="6"/>
      <c r="IE6" s="6"/>
    </row>
    <row r="7" spans="1:239" s="5" customFormat="1" ht="29.25" customHeight="1" hidden="1">
      <c r="A7" s="84" t="s">
        <v>8</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A7" s="6"/>
      <c r="IB7" s="6"/>
      <c r="IC7" s="6"/>
      <c r="ID7" s="6"/>
      <c r="IE7" s="6"/>
    </row>
    <row r="8" spans="1:239" s="7" customFormat="1" ht="37.5" customHeight="1">
      <c r="A8" s="24" t="s">
        <v>9</v>
      </c>
      <c r="B8" s="85"/>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7"/>
      <c r="IA8" s="8"/>
      <c r="IB8" s="8"/>
      <c r="IC8" s="8"/>
      <c r="ID8" s="8"/>
      <c r="IE8" s="8"/>
    </row>
    <row r="9" spans="1:239" s="9" customFormat="1" ht="61.5" customHeight="1">
      <c r="A9" s="76" t="s">
        <v>10</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8"/>
      <c r="IA9" s="10"/>
      <c r="IB9" s="10"/>
      <c r="IC9" s="10"/>
      <c r="ID9" s="10"/>
      <c r="IE9" s="10"/>
    </row>
    <row r="10" spans="1:239"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A10" s="13"/>
      <c r="IB10" s="13"/>
      <c r="IC10" s="13"/>
      <c r="ID10" s="13"/>
      <c r="IE10" s="13"/>
    </row>
    <row r="11" spans="1:239" s="12" customFormat="1" ht="52.5" customHeight="1">
      <c r="A11" s="11" t="s">
        <v>0</v>
      </c>
      <c r="B11" s="11" t="s">
        <v>17</v>
      </c>
      <c r="C11" s="11" t="s">
        <v>1</v>
      </c>
      <c r="D11" s="11" t="s">
        <v>18</v>
      </c>
      <c r="E11" s="11" t="s">
        <v>19</v>
      </c>
      <c r="F11" s="11" t="s">
        <v>2</v>
      </c>
      <c r="G11" s="11"/>
      <c r="H11" s="11"/>
      <c r="I11" s="11" t="s">
        <v>20</v>
      </c>
      <c r="J11" s="11" t="s">
        <v>21</v>
      </c>
      <c r="K11" s="11" t="s">
        <v>22</v>
      </c>
      <c r="L11" s="11" t="s">
        <v>23</v>
      </c>
      <c r="M11" s="25"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6" t="s">
        <v>32</v>
      </c>
      <c r="BB11" s="26" t="s">
        <v>32</v>
      </c>
      <c r="BC11" s="26" t="s">
        <v>33</v>
      </c>
      <c r="IA11" s="13"/>
      <c r="IB11" s="13"/>
      <c r="IC11" s="13"/>
      <c r="ID11" s="13"/>
      <c r="IE11" s="13"/>
    </row>
    <row r="12" spans="1:239"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A12" s="13"/>
      <c r="IB12" s="13"/>
      <c r="IC12" s="13"/>
      <c r="ID12" s="13"/>
      <c r="IE12" s="13"/>
    </row>
    <row r="13" spans="1:239" s="15" customFormat="1" ht="36.75" customHeight="1">
      <c r="A13" s="27">
        <v>1</v>
      </c>
      <c r="B13" s="47" t="s">
        <v>72</v>
      </c>
      <c r="C13" s="49" t="s">
        <v>34</v>
      </c>
      <c r="D13" s="50"/>
      <c r="E13" s="51"/>
      <c r="F13" s="52"/>
      <c r="G13" s="53"/>
      <c r="H13" s="53"/>
      <c r="I13" s="52"/>
      <c r="J13" s="54"/>
      <c r="K13" s="55"/>
      <c r="L13" s="55"/>
      <c r="M13" s="56"/>
      <c r="N13" s="57"/>
      <c r="O13" s="57"/>
      <c r="P13" s="58"/>
      <c r="Q13" s="57"/>
      <c r="R13" s="57"/>
      <c r="S13" s="58"/>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c r="BB13" s="61"/>
      <c r="BC13" s="62"/>
      <c r="IA13" s="16">
        <v>1</v>
      </c>
      <c r="IB13" s="16" t="s">
        <v>35</v>
      </c>
      <c r="IC13" s="16" t="s">
        <v>36</v>
      </c>
      <c r="ID13" s="16">
        <v>10</v>
      </c>
      <c r="IE13" s="16" t="s">
        <v>37</v>
      </c>
    </row>
    <row r="14" spans="1:239" s="15" customFormat="1" ht="86.25" customHeight="1">
      <c r="A14" s="27">
        <v>2</v>
      </c>
      <c r="B14" s="71" t="s">
        <v>76</v>
      </c>
      <c r="C14" s="49" t="s">
        <v>69</v>
      </c>
      <c r="D14" s="70">
        <v>1</v>
      </c>
      <c r="E14" s="70" t="s">
        <v>77</v>
      </c>
      <c r="F14" s="69">
        <v>505.65</v>
      </c>
      <c r="G14" s="63"/>
      <c r="H14" s="53"/>
      <c r="I14" s="52" t="s">
        <v>39</v>
      </c>
      <c r="J14" s="54">
        <f aca="true" t="shared" si="0" ref="J14:J30">IF(I14="Less(-)",-1,1)</f>
        <v>1</v>
      </c>
      <c r="K14" s="55" t="s">
        <v>63</v>
      </c>
      <c r="L14" s="55" t="s">
        <v>7</v>
      </c>
      <c r="M14" s="64"/>
      <c r="N14" s="63"/>
      <c r="O14" s="63"/>
      <c r="P14" s="65"/>
      <c r="Q14" s="63"/>
      <c r="R14" s="63"/>
      <c r="S14" s="65"/>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6">
        <f aca="true" t="shared" si="1" ref="BA14:BA30">total_amount_ba($B$2,$D$2,D14,F14,J14,K14,M14)</f>
        <v>505.65</v>
      </c>
      <c r="BB14" s="67">
        <f aca="true" t="shared" si="2" ref="BB14:BB30">BA14+SUM(N14:AZ14)</f>
        <v>505.65</v>
      </c>
      <c r="BC14" s="62" t="str">
        <f aca="true" t="shared" si="3" ref="BC14:BC30">SpellNumber(L14,BB14)</f>
        <v>INR  Five Hundred &amp; Five  and Paise Sixty Five Only</v>
      </c>
      <c r="BD14" s="15">
        <v>447</v>
      </c>
      <c r="IA14" s="16">
        <v>2</v>
      </c>
      <c r="IB14" s="16" t="s">
        <v>35</v>
      </c>
      <c r="IC14" s="16" t="s">
        <v>44</v>
      </c>
      <c r="ID14" s="16">
        <v>10</v>
      </c>
      <c r="IE14" s="16" t="s">
        <v>38</v>
      </c>
    </row>
    <row r="15" spans="1:239" s="15" customFormat="1" ht="181.5" customHeight="1">
      <c r="A15" s="27">
        <v>3</v>
      </c>
      <c r="B15" s="71" t="s">
        <v>78</v>
      </c>
      <c r="C15" s="49" t="s">
        <v>70</v>
      </c>
      <c r="D15" s="70">
        <v>41.246</v>
      </c>
      <c r="E15" s="70" t="s">
        <v>77</v>
      </c>
      <c r="F15" s="69">
        <v>134.92</v>
      </c>
      <c r="G15" s="63"/>
      <c r="H15" s="53"/>
      <c r="I15" s="52" t="s">
        <v>39</v>
      </c>
      <c r="J15" s="54">
        <f t="shared" si="0"/>
        <v>1</v>
      </c>
      <c r="K15" s="55" t="s">
        <v>63</v>
      </c>
      <c r="L15" s="55" t="s">
        <v>7</v>
      </c>
      <c r="M15" s="64"/>
      <c r="N15" s="63"/>
      <c r="O15" s="63"/>
      <c r="P15" s="65"/>
      <c r="Q15" s="63"/>
      <c r="R15" s="63"/>
      <c r="S15" s="65"/>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6">
        <f t="shared" si="1"/>
        <v>5564.91</v>
      </c>
      <c r="BB15" s="67">
        <f t="shared" si="2"/>
        <v>5564.91</v>
      </c>
      <c r="BC15" s="62" t="str">
        <f t="shared" si="3"/>
        <v>INR  Five Thousand Five Hundred &amp; Sixty Four  and Paise Ninety One Only</v>
      </c>
      <c r="BD15" s="15">
        <v>119.27</v>
      </c>
      <c r="IA15" s="16">
        <v>3</v>
      </c>
      <c r="IB15" s="16" t="s">
        <v>46</v>
      </c>
      <c r="IC15" s="16" t="s">
        <v>47</v>
      </c>
      <c r="ID15" s="16">
        <v>10</v>
      </c>
      <c r="IE15" s="16" t="s">
        <v>38</v>
      </c>
    </row>
    <row r="16" spans="1:239" s="15" customFormat="1" ht="102" customHeight="1">
      <c r="A16" s="27">
        <v>4</v>
      </c>
      <c r="B16" s="71" t="s">
        <v>79</v>
      </c>
      <c r="C16" s="49" t="s">
        <v>43</v>
      </c>
      <c r="D16" s="70">
        <v>30.25</v>
      </c>
      <c r="E16" s="70" t="s">
        <v>77</v>
      </c>
      <c r="F16" s="69">
        <v>87.71</v>
      </c>
      <c r="G16" s="63"/>
      <c r="H16" s="53"/>
      <c r="I16" s="52" t="s">
        <v>39</v>
      </c>
      <c r="J16" s="54">
        <f t="shared" si="0"/>
        <v>1</v>
      </c>
      <c r="K16" s="55" t="s">
        <v>63</v>
      </c>
      <c r="L16" s="55" t="s">
        <v>7</v>
      </c>
      <c r="M16" s="64"/>
      <c r="N16" s="63"/>
      <c r="O16" s="63"/>
      <c r="P16" s="65"/>
      <c r="Q16" s="63"/>
      <c r="R16" s="63"/>
      <c r="S16" s="65"/>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6">
        <f t="shared" si="1"/>
        <v>2653.23</v>
      </c>
      <c r="BB16" s="67">
        <f t="shared" si="2"/>
        <v>2653.23</v>
      </c>
      <c r="BC16" s="62" t="str">
        <f t="shared" si="3"/>
        <v>INR  Two Thousand Six Hundred &amp; Fifty Three  and Paise Twenty Three Only</v>
      </c>
      <c r="BD16" s="15">
        <v>77.54</v>
      </c>
      <c r="IA16" s="16">
        <v>1.01</v>
      </c>
      <c r="IB16" s="16" t="s">
        <v>40</v>
      </c>
      <c r="IC16" s="16" t="s">
        <v>36</v>
      </c>
      <c r="ID16" s="16">
        <v>123.223</v>
      </c>
      <c r="IE16" s="16" t="s">
        <v>38</v>
      </c>
    </row>
    <row r="17" spans="1:239" s="15" customFormat="1" ht="97.5" customHeight="1">
      <c r="A17" s="27">
        <v>5</v>
      </c>
      <c r="B17" s="71" t="s">
        <v>80</v>
      </c>
      <c r="C17" s="49" t="s">
        <v>45</v>
      </c>
      <c r="D17" s="72">
        <v>19.21</v>
      </c>
      <c r="E17" s="70" t="s">
        <v>77</v>
      </c>
      <c r="F17" s="68">
        <v>5463.7</v>
      </c>
      <c r="G17" s="63"/>
      <c r="H17" s="53"/>
      <c r="I17" s="52" t="s">
        <v>39</v>
      </c>
      <c r="J17" s="54">
        <f t="shared" si="0"/>
        <v>1</v>
      </c>
      <c r="K17" s="55" t="s">
        <v>63</v>
      </c>
      <c r="L17" s="55" t="s">
        <v>7</v>
      </c>
      <c r="M17" s="64"/>
      <c r="N17" s="63"/>
      <c r="O17" s="63"/>
      <c r="P17" s="65"/>
      <c r="Q17" s="63"/>
      <c r="R17" s="63"/>
      <c r="S17" s="65"/>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6">
        <f t="shared" si="1"/>
        <v>104957.68</v>
      </c>
      <c r="BB17" s="67">
        <f t="shared" si="2"/>
        <v>104957.68</v>
      </c>
      <c r="BC17" s="62" t="str">
        <f t="shared" si="3"/>
        <v>INR  One Lakh Four Thousand Nine Hundred &amp; Fifty Seven  and Paise Sixty Eight Only</v>
      </c>
      <c r="BD17" s="15">
        <v>4830</v>
      </c>
      <c r="IA17" s="16">
        <v>1.02</v>
      </c>
      <c r="IB17" s="16" t="s">
        <v>41</v>
      </c>
      <c r="IC17" s="16" t="s">
        <v>42</v>
      </c>
      <c r="ID17" s="16">
        <v>213</v>
      </c>
      <c r="IE17" s="16" t="s">
        <v>38</v>
      </c>
    </row>
    <row r="18" spans="1:239" s="15" customFormat="1" ht="234.75" customHeight="1">
      <c r="A18" s="27">
        <v>6</v>
      </c>
      <c r="B18" s="71" t="s">
        <v>81</v>
      </c>
      <c r="C18" s="49" t="s">
        <v>48</v>
      </c>
      <c r="D18" s="72">
        <v>14.41</v>
      </c>
      <c r="E18" s="70" t="s">
        <v>77</v>
      </c>
      <c r="F18" s="68">
        <v>6766.94</v>
      </c>
      <c r="G18" s="63"/>
      <c r="H18" s="53"/>
      <c r="I18" s="52" t="s">
        <v>39</v>
      </c>
      <c r="J18" s="54">
        <f t="shared" si="0"/>
        <v>1</v>
      </c>
      <c r="K18" s="55" t="s">
        <v>63</v>
      </c>
      <c r="L18" s="55" t="s">
        <v>7</v>
      </c>
      <c r="M18" s="64"/>
      <c r="N18" s="63"/>
      <c r="O18" s="63"/>
      <c r="P18" s="65"/>
      <c r="Q18" s="63"/>
      <c r="R18" s="63"/>
      <c r="S18" s="65"/>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6">
        <f t="shared" si="1"/>
        <v>97511.61</v>
      </c>
      <c r="BB18" s="67">
        <f t="shared" si="2"/>
        <v>97511.61</v>
      </c>
      <c r="BC18" s="62" t="str">
        <f t="shared" si="3"/>
        <v>INR  Ninety Seven Thousand Five Hundred &amp; Eleven  and Paise Sixty One Only</v>
      </c>
      <c r="BD18" s="15">
        <v>5982.09</v>
      </c>
      <c r="IA18" s="16">
        <v>2</v>
      </c>
      <c r="IB18" s="16" t="s">
        <v>35</v>
      </c>
      <c r="IC18" s="16" t="s">
        <v>44</v>
      </c>
      <c r="ID18" s="16">
        <v>10</v>
      </c>
      <c r="IE18" s="16" t="s">
        <v>38</v>
      </c>
    </row>
    <row r="19" spans="1:239" s="15" customFormat="1" ht="146.25" customHeight="1">
      <c r="A19" s="27">
        <v>7</v>
      </c>
      <c r="B19" s="71" t="s">
        <v>82</v>
      </c>
      <c r="C19" s="49" t="s">
        <v>49</v>
      </c>
      <c r="D19" s="72">
        <v>194</v>
      </c>
      <c r="E19" s="73" t="s">
        <v>83</v>
      </c>
      <c r="F19" s="68">
        <v>371.03</v>
      </c>
      <c r="G19" s="63"/>
      <c r="H19" s="53"/>
      <c r="I19" s="52" t="s">
        <v>39</v>
      </c>
      <c r="J19" s="54">
        <f>IF(I19="Less(-)",-1,1)</f>
        <v>1</v>
      </c>
      <c r="K19" s="55" t="s">
        <v>63</v>
      </c>
      <c r="L19" s="55" t="s">
        <v>7</v>
      </c>
      <c r="M19" s="64"/>
      <c r="N19" s="63"/>
      <c r="O19" s="63"/>
      <c r="P19" s="65"/>
      <c r="Q19" s="63"/>
      <c r="R19" s="63"/>
      <c r="S19" s="65"/>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66">
        <f>total_amount_ba($B$2,$D$2,D19,F19,J19,K19,M19)</f>
        <v>71979.82</v>
      </c>
      <c r="BB19" s="67">
        <f>BA19+SUM(N19:AZ19)</f>
        <v>71979.82</v>
      </c>
      <c r="BC19" s="62" t="str">
        <f>SpellNumber(L19,BB19)</f>
        <v>INR  Seventy One Thousand Nine Hundred &amp; Seventy Nine  and Paise Eighty Two Only</v>
      </c>
      <c r="BD19" s="15">
        <v>328</v>
      </c>
      <c r="IA19" s="16">
        <v>2</v>
      </c>
      <c r="IB19" s="16" t="s">
        <v>35</v>
      </c>
      <c r="IC19" s="16" t="s">
        <v>44</v>
      </c>
      <c r="ID19" s="16">
        <v>10</v>
      </c>
      <c r="IE19" s="16" t="s">
        <v>38</v>
      </c>
    </row>
    <row r="20" spans="1:239" s="15" customFormat="1" ht="36.75" customHeight="1">
      <c r="A20" s="27">
        <v>8</v>
      </c>
      <c r="B20" s="71" t="s">
        <v>84</v>
      </c>
      <c r="C20" s="49" t="s">
        <v>50</v>
      </c>
      <c r="D20" s="72">
        <v>52</v>
      </c>
      <c r="E20" s="73" t="s">
        <v>83</v>
      </c>
      <c r="F20" s="68">
        <v>23.76</v>
      </c>
      <c r="G20" s="63"/>
      <c r="H20" s="53"/>
      <c r="I20" s="52" t="s">
        <v>39</v>
      </c>
      <c r="J20" s="54">
        <f t="shared" si="0"/>
        <v>1</v>
      </c>
      <c r="K20" s="55" t="s">
        <v>63</v>
      </c>
      <c r="L20" s="55" t="s">
        <v>7</v>
      </c>
      <c r="M20" s="64"/>
      <c r="N20" s="63"/>
      <c r="O20" s="63"/>
      <c r="P20" s="65"/>
      <c r="Q20" s="63"/>
      <c r="R20" s="63"/>
      <c r="S20" s="65"/>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66">
        <f t="shared" si="1"/>
        <v>1235.52</v>
      </c>
      <c r="BB20" s="67">
        <f t="shared" si="2"/>
        <v>1235.52</v>
      </c>
      <c r="BC20" s="62" t="str">
        <f t="shared" si="3"/>
        <v>INR  One Thousand Two Hundred &amp; Thirty Five  and Paise Fifty Two Only</v>
      </c>
      <c r="BD20" s="15">
        <v>21</v>
      </c>
      <c r="IA20" s="16">
        <v>2</v>
      </c>
      <c r="IB20" s="16" t="s">
        <v>35</v>
      </c>
      <c r="IC20" s="16" t="s">
        <v>44</v>
      </c>
      <c r="ID20" s="16">
        <v>10</v>
      </c>
      <c r="IE20" s="16" t="s">
        <v>38</v>
      </c>
    </row>
    <row r="21" spans="1:239" s="15" customFormat="1" ht="195" customHeight="1">
      <c r="A21" s="27">
        <v>9</v>
      </c>
      <c r="B21" s="71" t="s">
        <v>85</v>
      </c>
      <c r="C21" s="49" t="s">
        <v>73</v>
      </c>
      <c r="D21" s="72">
        <v>1.584</v>
      </c>
      <c r="E21" s="73" t="s">
        <v>86</v>
      </c>
      <c r="F21" s="68">
        <v>80619.49</v>
      </c>
      <c r="G21" s="63"/>
      <c r="H21" s="53"/>
      <c r="I21" s="52" t="s">
        <v>39</v>
      </c>
      <c r="J21" s="54">
        <f t="shared" si="0"/>
        <v>1</v>
      </c>
      <c r="K21" s="55" t="s">
        <v>63</v>
      </c>
      <c r="L21" s="55" t="s">
        <v>7</v>
      </c>
      <c r="M21" s="64"/>
      <c r="N21" s="63"/>
      <c r="O21" s="63"/>
      <c r="P21" s="65"/>
      <c r="Q21" s="63"/>
      <c r="R21" s="63"/>
      <c r="S21" s="65"/>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66">
        <f t="shared" si="1"/>
        <v>127701.27</v>
      </c>
      <c r="BB21" s="67">
        <f t="shared" si="2"/>
        <v>127701.27</v>
      </c>
      <c r="BC21" s="62" t="str">
        <f t="shared" si="3"/>
        <v>INR  One Lakh Twenty Seven Thousand Seven Hundred &amp; One  and Paise Twenty Seven Only</v>
      </c>
      <c r="BD21" s="15">
        <v>71269</v>
      </c>
      <c r="IA21" s="16">
        <v>2</v>
      </c>
      <c r="IB21" s="16" t="s">
        <v>35</v>
      </c>
      <c r="IC21" s="16" t="s">
        <v>44</v>
      </c>
      <c r="ID21" s="16">
        <v>10</v>
      </c>
      <c r="IE21" s="16" t="s">
        <v>38</v>
      </c>
    </row>
    <row r="22" spans="1:239" s="15" customFormat="1" ht="53.25" customHeight="1">
      <c r="A22" s="27">
        <v>10</v>
      </c>
      <c r="B22" s="71" t="s">
        <v>96</v>
      </c>
      <c r="C22" s="49" t="s">
        <v>51</v>
      </c>
      <c r="D22" s="72">
        <v>23.1</v>
      </c>
      <c r="E22" s="70" t="s">
        <v>77</v>
      </c>
      <c r="F22" s="68">
        <v>5695.59</v>
      </c>
      <c r="G22" s="63"/>
      <c r="H22" s="53"/>
      <c r="I22" s="52" t="s">
        <v>39</v>
      </c>
      <c r="J22" s="54">
        <f t="shared" si="0"/>
        <v>1</v>
      </c>
      <c r="K22" s="55" t="s">
        <v>63</v>
      </c>
      <c r="L22" s="55" t="s">
        <v>7</v>
      </c>
      <c r="M22" s="64"/>
      <c r="N22" s="63"/>
      <c r="O22" s="63"/>
      <c r="P22" s="65"/>
      <c r="Q22" s="63"/>
      <c r="R22" s="63"/>
      <c r="S22" s="65"/>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66">
        <f t="shared" si="1"/>
        <v>131568.13</v>
      </c>
      <c r="BB22" s="67">
        <f t="shared" si="2"/>
        <v>131568.13</v>
      </c>
      <c r="BC22" s="62" t="str">
        <f t="shared" si="3"/>
        <v>INR  One Lakh Thirty One Thousand Five Hundred &amp; Sixty Eight  and Paise Thirteen Only</v>
      </c>
      <c r="BD22" s="15">
        <v>5035</v>
      </c>
      <c r="IA22" s="16">
        <v>3</v>
      </c>
      <c r="IB22" s="16" t="s">
        <v>46</v>
      </c>
      <c r="IC22" s="16" t="s">
        <v>47</v>
      </c>
      <c r="ID22" s="16">
        <v>10</v>
      </c>
      <c r="IE22" s="16" t="s">
        <v>38</v>
      </c>
    </row>
    <row r="23" spans="1:239" s="15" customFormat="1" ht="146.25" customHeight="1">
      <c r="A23" s="27">
        <v>11</v>
      </c>
      <c r="B23" s="71" t="s">
        <v>87</v>
      </c>
      <c r="C23" s="49" t="s">
        <v>52</v>
      </c>
      <c r="D23" s="72">
        <v>201.3</v>
      </c>
      <c r="E23" s="73" t="s">
        <v>74</v>
      </c>
      <c r="F23" s="68">
        <v>175.34</v>
      </c>
      <c r="G23" s="63"/>
      <c r="H23" s="53"/>
      <c r="I23" s="52" t="s">
        <v>39</v>
      </c>
      <c r="J23" s="54">
        <f>IF(I23="Less(-)",-1,1)</f>
        <v>1</v>
      </c>
      <c r="K23" s="55" t="s">
        <v>63</v>
      </c>
      <c r="L23" s="55" t="s">
        <v>7</v>
      </c>
      <c r="M23" s="64"/>
      <c r="N23" s="63"/>
      <c r="O23" s="63"/>
      <c r="P23" s="65"/>
      <c r="Q23" s="63"/>
      <c r="R23" s="63"/>
      <c r="S23" s="65"/>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66">
        <f>total_amount_ba($B$2,$D$2,D23,F23,J23,K23,M23)</f>
        <v>35295.94</v>
      </c>
      <c r="BB23" s="67">
        <f>BA23+SUM(N23:AZ23)</f>
        <v>35295.94</v>
      </c>
      <c r="BC23" s="62" t="str">
        <f>SpellNumber(L23,BB23)</f>
        <v>INR  Thirty Five Thousand Two Hundred &amp; Ninety Five  and Paise Ninety Four Only</v>
      </c>
      <c r="BD23" s="15">
        <v>155</v>
      </c>
      <c r="IA23" s="16">
        <v>3</v>
      </c>
      <c r="IB23" s="16" t="s">
        <v>46</v>
      </c>
      <c r="IC23" s="16" t="s">
        <v>47</v>
      </c>
      <c r="ID23" s="16">
        <v>10</v>
      </c>
      <c r="IE23" s="16" t="s">
        <v>38</v>
      </c>
    </row>
    <row r="24" spans="1:239" s="15" customFormat="1" ht="409.5">
      <c r="A24" s="27">
        <v>12</v>
      </c>
      <c r="B24" s="71" t="s">
        <v>88</v>
      </c>
      <c r="C24" s="49" t="s">
        <v>53</v>
      </c>
      <c r="D24" s="72">
        <v>201.3</v>
      </c>
      <c r="E24" s="73" t="s">
        <v>74</v>
      </c>
      <c r="F24" s="68">
        <v>35.52</v>
      </c>
      <c r="G24" s="63"/>
      <c r="H24" s="53"/>
      <c r="I24" s="52" t="s">
        <v>39</v>
      </c>
      <c r="J24" s="54">
        <f>IF(I24="Less(-)",-1,1)</f>
        <v>1</v>
      </c>
      <c r="K24" s="55" t="s">
        <v>63</v>
      </c>
      <c r="L24" s="55" t="s">
        <v>7</v>
      </c>
      <c r="M24" s="64"/>
      <c r="N24" s="63"/>
      <c r="O24" s="63"/>
      <c r="P24" s="65"/>
      <c r="Q24" s="63"/>
      <c r="R24" s="63"/>
      <c r="S24" s="65"/>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66">
        <f>total_amount_ba($B$2,$D$2,D24,F24,J24,K24,M24)</f>
        <v>7150.18</v>
      </c>
      <c r="BB24" s="67">
        <f>BA24+SUM(N24:AZ24)</f>
        <v>7150.18</v>
      </c>
      <c r="BC24" s="62" t="str">
        <f>SpellNumber(L24,BB24)</f>
        <v>INR  Seven Thousand One Hundred &amp; Fifty  and Paise Eighteen Only</v>
      </c>
      <c r="BD24" s="15">
        <v>31.4</v>
      </c>
      <c r="IA24" s="16">
        <v>2</v>
      </c>
      <c r="IB24" s="16" t="s">
        <v>35</v>
      </c>
      <c r="IC24" s="16" t="s">
        <v>44</v>
      </c>
      <c r="ID24" s="16">
        <v>10</v>
      </c>
      <c r="IE24" s="16" t="s">
        <v>38</v>
      </c>
    </row>
    <row r="25" spans="1:239" s="15" customFormat="1" ht="140.25" customHeight="1">
      <c r="A25" s="27">
        <v>13</v>
      </c>
      <c r="B25" s="71" t="s">
        <v>89</v>
      </c>
      <c r="C25" s="49" t="s">
        <v>54</v>
      </c>
      <c r="D25" s="72">
        <v>201.3</v>
      </c>
      <c r="E25" s="73" t="s">
        <v>71</v>
      </c>
      <c r="F25" s="68">
        <v>75.79</v>
      </c>
      <c r="G25" s="63"/>
      <c r="H25" s="53"/>
      <c r="I25" s="52" t="s">
        <v>39</v>
      </c>
      <c r="J25" s="54">
        <f t="shared" si="0"/>
        <v>1</v>
      </c>
      <c r="K25" s="55" t="s">
        <v>63</v>
      </c>
      <c r="L25" s="55" t="s">
        <v>7</v>
      </c>
      <c r="M25" s="64"/>
      <c r="N25" s="63"/>
      <c r="O25" s="63"/>
      <c r="P25" s="65"/>
      <c r="Q25" s="63"/>
      <c r="R25" s="63"/>
      <c r="S25" s="65"/>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66">
        <f t="shared" si="1"/>
        <v>15256.53</v>
      </c>
      <c r="BB25" s="67">
        <f t="shared" si="2"/>
        <v>15256.53</v>
      </c>
      <c r="BC25" s="62" t="str">
        <f t="shared" si="3"/>
        <v>INR  Fifteen Thousand Two Hundred &amp; Fifty Six  and Paise Fifty Three Only</v>
      </c>
      <c r="BD25" s="15">
        <v>67</v>
      </c>
      <c r="IA25" s="16">
        <v>2</v>
      </c>
      <c r="IB25" s="16" t="s">
        <v>35</v>
      </c>
      <c r="IC25" s="16" t="s">
        <v>44</v>
      </c>
      <c r="ID25" s="16">
        <v>10</v>
      </c>
      <c r="IE25" s="16" t="s">
        <v>38</v>
      </c>
    </row>
    <row r="26" spans="1:239" s="15" customFormat="1" ht="159.75" customHeight="1">
      <c r="A26" s="27">
        <v>14</v>
      </c>
      <c r="B26" s="71" t="s">
        <v>91</v>
      </c>
      <c r="C26" s="49" t="s">
        <v>55</v>
      </c>
      <c r="D26" s="72">
        <v>40</v>
      </c>
      <c r="E26" s="73" t="s">
        <v>90</v>
      </c>
      <c r="F26" s="68">
        <v>31.31</v>
      </c>
      <c r="G26" s="63"/>
      <c r="H26" s="53"/>
      <c r="I26" s="52" t="s">
        <v>39</v>
      </c>
      <c r="J26" s="54">
        <f t="shared" si="0"/>
        <v>1</v>
      </c>
      <c r="K26" s="55" t="s">
        <v>63</v>
      </c>
      <c r="L26" s="55" t="s">
        <v>7</v>
      </c>
      <c r="M26" s="64"/>
      <c r="N26" s="63"/>
      <c r="O26" s="63"/>
      <c r="P26" s="65"/>
      <c r="Q26" s="63"/>
      <c r="R26" s="63"/>
      <c r="S26" s="65"/>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66">
        <f t="shared" si="1"/>
        <v>1252.4</v>
      </c>
      <c r="BB26" s="67">
        <f t="shared" si="2"/>
        <v>1252.4</v>
      </c>
      <c r="BC26" s="62" t="str">
        <f t="shared" si="3"/>
        <v>INR  One Thousand Two Hundred &amp; Fifty Two  and Paise Forty Only</v>
      </c>
      <c r="BD26" s="15">
        <v>27.68</v>
      </c>
      <c r="IA26" s="16">
        <v>2</v>
      </c>
      <c r="IB26" s="16" t="s">
        <v>35</v>
      </c>
      <c r="IC26" s="16" t="s">
        <v>44</v>
      </c>
      <c r="ID26" s="16">
        <v>10</v>
      </c>
      <c r="IE26" s="16" t="s">
        <v>38</v>
      </c>
    </row>
    <row r="27" spans="1:239" s="15" customFormat="1" ht="156.75" customHeight="1">
      <c r="A27" s="27">
        <v>15</v>
      </c>
      <c r="B27" s="71" t="s">
        <v>92</v>
      </c>
      <c r="C27" s="49" t="s">
        <v>56</v>
      </c>
      <c r="D27" s="72">
        <v>40</v>
      </c>
      <c r="E27" s="73" t="s">
        <v>90</v>
      </c>
      <c r="F27" s="68">
        <v>461.53</v>
      </c>
      <c r="G27" s="63"/>
      <c r="H27" s="53"/>
      <c r="I27" s="52" t="s">
        <v>39</v>
      </c>
      <c r="J27" s="54">
        <f t="shared" si="0"/>
        <v>1</v>
      </c>
      <c r="K27" s="55" t="s">
        <v>63</v>
      </c>
      <c r="L27" s="55" t="s">
        <v>7</v>
      </c>
      <c r="M27" s="64"/>
      <c r="N27" s="63"/>
      <c r="O27" s="63"/>
      <c r="P27" s="65"/>
      <c r="Q27" s="63"/>
      <c r="R27" s="63"/>
      <c r="S27" s="65"/>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66">
        <f t="shared" si="1"/>
        <v>18461.2</v>
      </c>
      <c r="BB27" s="67">
        <f t="shared" si="2"/>
        <v>18461.2</v>
      </c>
      <c r="BC27" s="62" t="str">
        <f t="shared" si="3"/>
        <v>INR  Eighteen Thousand Four Hundred &amp; Sixty One  and Paise Twenty Only</v>
      </c>
      <c r="BD27" s="15">
        <v>408</v>
      </c>
      <c r="IA27" s="16">
        <v>2</v>
      </c>
      <c r="IB27" s="16" t="s">
        <v>35</v>
      </c>
      <c r="IC27" s="16" t="s">
        <v>44</v>
      </c>
      <c r="ID27" s="16">
        <v>10</v>
      </c>
      <c r="IE27" s="16" t="s">
        <v>38</v>
      </c>
    </row>
    <row r="28" spans="1:239" s="15" customFormat="1" ht="282" customHeight="1">
      <c r="A28" s="27">
        <v>16</v>
      </c>
      <c r="B28" s="71" t="s">
        <v>93</v>
      </c>
      <c r="C28" s="49" t="s">
        <v>57</v>
      </c>
      <c r="D28" s="72">
        <v>0.288</v>
      </c>
      <c r="E28" s="74" t="s">
        <v>75</v>
      </c>
      <c r="F28" s="68">
        <v>82128.51</v>
      </c>
      <c r="G28" s="63"/>
      <c r="H28" s="53"/>
      <c r="I28" s="52" t="s">
        <v>39</v>
      </c>
      <c r="J28" s="54">
        <f t="shared" si="0"/>
        <v>1</v>
      </c>
      <c r="K28" s="55" t="s">
        <v>63</v>
      </c>
      <c r="L28" s="55" t="s">
        <v>7</v>
      </c>
      <c r="M28" s="64"/>
      <c r="N28" s="63"/>
      <c r="O28" s="63"/>
      <c r="P28" s="65"/>
      <c r="Q28" s="63"/>
      <c r="R28" s="63"/>
      <c r="S28" s="65"/>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66">
        <f t="shared" si="1"/>
        <v>23653.01</v>
      </c>
      <c r="BB28" s="67">
        <f t="shared" si="2"/>
        <v>23653.01</v>
      </c>
      <c r="BC28" s="62" t="str">
        <f t="shared" si="3"/>
        <v>INR  Twenty Three Thousand Six Hundred &amp; Fifty Three  and Paise One Only</v>
      </c>
      <c r="BD28" s="15">
        <v>72603</v>
      </c>
      <c r="IA28" s="16">
        <v>2</v>
      </c>
      <c r="IB28" s="16" t="s">
        <v>35</v>
      </c>
      <c r="IC28" s="16" t="s">
        <v>44</v>
      </c>
      <c r="ID28" s="16">
        <v>10</v>
      </c>
      <c r="IE28" s="16" t="s">
        <v>38</v>
      </c>
    </row>
    <row r="29" spans="1:239" s="15" customFormat="1" ht="409.5">
      <c r="A29" s="27">
        <v>17</v>
      </c>
      <c r="B29" s="71" t="s">
        <v>94</v>
      </c>
      <c r="C29" s="49" t="s">
        <v>58</v>
      </c>
      <c r="D29" s="72">
        <v>48</v>
      </c>
      <c r="E29" s="74" t="s">
        <v>74</v>
      </c>
      <c r="F29" s="68">
        <v>89.36</v>
      </c>
      <c r="G29" s="63"/>
      <c r="H29" s="53"/>
      <c r="I29" s="52" t="s">
        <v>39</v>
      </c>
      <c r="J29" s="54">
        <f t="shared" si="0"/>
        <v>1</v>
      </c>
      <c r="K29" s="55" t="s">
        <v>63</v>
      </c>
      <c r="L29" s="55" t="s">
        <v>7</v>
      </c>
      <c r="M29" s="64"/>
      <c r="N29" s="63"/>
      <c r="O29" s="63"/>
      <c r="P29" s="65"/>
      <c r="Q29" s="63"/>
      <c r="R29" s="63"/>
      <c r="S29" s="65"/>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66">
        <f t="shared" si="1"/>
        <v>4289.28</v>
      </c>
      <c r="BB29" s="67">
        <f t="shared" si="2"/>
        <v>4289.28</v>
      </c>
      <c r="BC29" s="62" t="str">
        <f t="shared" si="3"/>
        <v>INR  Four Thousand Two Hundred &amp; Eighty Nine  and Paise Twenty Eight Only</v>
      </c>
      <c r="BD29" s="15">
        <v>79</v>
      </c>
      <c r="IA29" s="16">
        <v>2</v>
      </c>
      <c r="IB29" s="16" t="s">
        <v>35</v>
      </c>
      <c r="IC29" s="16" t="s">
        <v>44</v>
      </c>
      <c r="ID29" s="16">
        <v>10</v>
      </c>
      <c r="IE29" s="16" t="s">
        <v>38</v>
      </c>
    </row>
    <row r="30" spans="1:239" s="15" customFormat="1" ht="60.75" customHeight="1">
      <c r="A30" s="27">
        <v>18</v>
      </c>
      <c r="B30" s="71" t="s">
        <v>95</v>
      </c>
      <c r="C30" s="49" t="s">
        <v>59</v>
      </c>
      <c r="D30" s="72">
        <v>48</v>
      </c>
      <c r="E30" s="74" t="s">
        <v>74</v>
      </c>
      <c r="F30" s="68">
        <v>38.46</v>
      </c>
      <c r="G30" s="63"/>
      <c r="H30" s="53"/>
      <c r="I30" s="52" t="s">
        <v>39</v>
      </c>
      <c r="J30" s="54">
        <f t="shared" si="0"/>
        <v>1</v>
      </c>
      <c r="K30" s="55" t="s">
        <v>63</v>
      </c>
      <c r="L30" s="55" t="s">
        <v>7</v>
      </c>
      <c r="M30" s="64"/>
      <c r="N30" s="63"/>
      <c r="O30" s="63"/>
      <c r="P30" s="65"/>
      <c r="Q30" s="63"/>
      <c r="R30" s="63"/>
      <c r="S30" s="65"/>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66">
        <f t="shared" si="1"/>
        <v>1846.08</v>
      </c>
      <c r="BB30" s="67">
        <f t="shared" si="2"/>
        <v>1846.08</v>
      </c>
      <c r="BC30" s="62" t="str">
        <f t="shared" si="3"/>
        <v>INR  One Thousand Eight Hundred &amp; Forty Six  and Paise Eight Only</v>
      </c>
      <c r="BD30" s="15">
        <v>34</v>
      </c>
      <c r="IA30" s="16"/>
      <c r="IB30" s="16"/>
      <c r="IC30" s="16"/>
      <c r="ID30" s="16"/>
      <c r="IE30" s="16"/>
    </row>
    <row r="31" spans="1:239" s="15" customFormat="1" ht="47.25" customHeight="1">
      <c r="A31" s="29" t="s">
        <v>61</v>
      </c>
      <c r="B31" s="30"/>
      <c r="C31" s="31"/>
      <c r="D31" s="32"/>
      <c r="E31" s="32"/>
      <c r="F31" s="32"/>
      <c r="G31" s="32"/>
      <c r="H31" s="33"/>
      <c r="I31" s="33"/>
      <c r="J31" s="33"/>
      <c r="K31" s="33"/>
      <c r="L31" s="34"/>
      <c r="BA31" s="48">
        <f>SUM(BA13:BA30)</f>
        <v>650882.44</v>
      </c>
      <c r="BB31" s="46">
        <f>SUM(BB13:BB30)</f>
        <v>650882.44</v>
      </c>
      <c r="BC31" s="28" t="str">
        <f>SpellNumber($E$2,BB31)</f>
        <v>INR  Six Lakh Fifty Thousand Eight Hundred &amp; Eighty Two  and Paise Forty Four Only</v>
      </c>
      <c r="BD31" s="75"/>
      <c r="BF31" s="75"/>
      <c r="BG31" s="75"/>
      <c r="BH31" s="75"/>
      <c r="IA31" s="16">
        <v>4</v>
      </c>
      <c r="IB31" s="16" t="s">
        <v>41</v>
      </c>
      <c r="IC31" s="16" t="s">
        <v>60</v>
      </c>
      <c r="ID31" s="16">
        <v>10</v>
      </c>
      <c r="IE31" s="16" t="s">
        <v>38</v>
      </c>
    </row>
    <row r="32" spans="1:239" s="19" customFormat="1" ht="33.75" customHeight="1">
      <c r="A32" s="30" t="s">
        <v>65</v>
      </c>
      <c r="B32" s="35"/>
      <c r="C32" s="17"/>
      <c r="D32" s="36"/>
      <c r="E32" s="37" t="s">
        <v>68</v>
      </c>
      <c r="F32" s="44"/>
      <c r="G32" s="38"/>
      <c r="H32" s="18"/>
      <c r="I32" s="18"/>
      <c r="J32" s="18"/>
      <c r="K32" s="39"/>
      <c r="L32" s="40"/>
      <c r="M32" s="41"/>
      <c r="O32" s="15"/>
      <c r="P32" s="15"/>
      <c r="Q32" s="15"/>
      <c r="R32" s="15"/>
      <c r="S32" s="15"/>
      <c r="BA32" s="43">
        <f>IF(ISBLANK(F32),0,IF(E32="Excess (+)",ROUND(BA31+(BA31*F32),2),IF(E32="Less (-)",ROUND(BA31+(BA31*F32*(-1)),2),IF(E32="At Par",BA31,0))))</f>
        <v>0</v>
      </c>
      <c r="BB32" s="45">
        <f>ROUND(BA32,0)</f>
        <v>0</v>
      </c>
      <c r="BC32" s="28" t="str">
        <f>SpellNumber($E$2,BA32)</f>
        <v>INR Zero Only</v>
      </c>
      <c r="IA32" s="20"/>
      <c r="IB32" s="20"/>
      <c r="IC32" s="20"/>
      <c r="ID32" s="20"/>
      <c r="IE32" s="20"/>
    </row>
    <row r="33" spans="1:239" s="19" customFormat="1" ht="41.25" customHeight="1">
      <c r="A33" s="29" t="s">
        <v>64</v>
      </c>
      <c r="B33" s="29"/>
      <c r="C33" s="79" t="str">
        <f>SpellNumber($E$2,BA32)</f>
        <v>INR Zero Only</v>
      </c>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1"/>
      <c r="IA33" s="20"/>
      <c r="IB33" s="20"/>
      <c r="IC33" s="20"/>
      <c r="ID33" s="20"/>
      <c r="IE33" s="20"/>
    </row>
    <row r="34" spans="3:239" s="12" customFormat="1" ht="15">
      <c r="C34" s="21"/>
      <c r="D34" s="21"/>
      <c r="E34" s="21"/>
      <c r="F34" s="21"/>
      <c r="G34" s="21"/>
      <c r="H34" s="21"/>
      <c r="I34" s="21"/>
      <c r="J34" s="21"/>
      <c r="K34" s="21"/>
      <c r="L34" s="21"/>
      <c r="M34" s="21"/>
      <c r="O34" s="21"/>
      <c r="BA34" s="21"/>
      <c r="BC34" s="21"/>
      <c r="IA34" s="13"/>
      <c r="IB34" s="13"/>
      <c r="IC34" s="13"/>
      <c r="ID34" s="13"/>
      <c r="IE34" s="13"/>
    </row>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4" ht="15"/>
    <row r="125" ht="15"/>
    <row r="126" ht="15"/>
    <row r="127" ht="15"/>
    <row r="128" ht="15"/>
    <row r="129" ht="15"/>
    <row r="130" ht="15"/>
    <row r="131" ht="15"/>
    <row r="132" ht="15"/>
    <row r="133" ht="15"/>
    <row r="134" ht="15"/>
    <row r="135" ht="15"/>
    <row r="136" ht="15"/>
    <row r="137" ht="15"/>
  </sheetData>
  <sheetProtection password="DA7E" sheet="1" selectLockedCells="1"/>
  <mergeCells count="8">
    <mergeCell ref="A9:BC9"/>
    <mergeCell ref="C33:BC33"/>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2">
      <formula1>IF(E32="Select",-1,IF(E32="At Par",0,0))</formula1>
      <formula2>IF(E32="Select",-1,IF(E32="At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2">
      <formula1>0</formula1>
      <formula2>IF(E32&lt;&gt;"Select",99.9,0)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2">
      <formula1>0</formula1>
      <formula2>99.9</formula2>
    </dataValidation>
    <dataValidation type="list" allowBlank="1" showInputMessage="1" showErrorMessage="1" sqref="E32">
      <formula1>"Select, Excess (+), Less (-)"</formula1>
    </dataValidation>
    <dataValidation allowBlank="1" showInputMessage="1" showErrorMessage="1" promptTitle="Units" prompt="Please enter Units in text" sqref="E13"/>
    <dataValidation type="decimal" allowBlank="1" showInputMessage="1" showErrorMessage="1" promptTitle="Rate Entry" prompt="Please enter VAT charges in Rupees for this item. " errorTitle="Invaid Entry" error="Only Numeric Values are allowed. " sqref="M14:M30">
      <formula1>0</formula1>
      <formula2>999999999999999</formula2>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list" allowBlank="1" showInputMessage="1" showErrorMessage="1" sqref="L22 L23 L24 L25 L26 L27 L28 L29 L13 L14 L15 L16 L17 L18 L19 L20 L21 L30">
      <formula1>"INR"</formula1>
    </dataValidation>
    <dataValidation type="decimal" allowBlank="1" showInputMessage="1" showErrorMessage="1" promptTitle="Rate Entry" prompt="Please enter the Basic Price in Rupees for this item. " errorTitle="Invaid Entry" error="Only Numeric Values are allowed. " sqref="G13:H3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0">
      <formula1>0</formula1>
      <formula2>999999999999999</formula2>
    </dataValidation>
    <dataValidation allowBlank="1" showInputMessage="1" showErrorMessage="1" promptTitle="Itemcode/Make" prompt="Please enter text" sqref="C13:C30"/>
    <dataValidation type="decimal" allowBlank="1" showInputMessage="1" showErrorMessage="1" errorTitle="Invalid Entry" error="Only Numeric Values are allowed. " sqref="A13:A30">
      <formula1>0</formula1>
      <formula2>999999999999999</formula2>
    </dataValidation>
    <dataValidation type="list" showInputMessage="1" showErrorMessage="1" sqref="I13:I30">
      <formula1>"Excess(+), Less(-)"</formula1>
    </dataValidation>
    <dataValidation allowBlank="1" showInputMessage="1" showErrorMessage="1" promptTitle="Addition / Deduction" prompt="Please Choose the correct One" sqref="J13:J30"/>
    <dataValidation type="list" allowBlank="1" showInputMessage="1" showErrorMessage="1" sqref="K13:K30">
      <formula1>"Partial Conversion, Full Conversion"</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s>
  <printOptions horizontalCentered="1"/>
  <pageMargins left="0.3937007874015748" right="0.3937007874015748" top="0.3937007874015748" bottom="0.3937007874015748" header="0.31496062992125984" footer="0.31496062992125984"/>
  <pageSetup fitToHeight="0" horizontalDpi="600" verticalDpi="600" orientation="landscape"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3" sqref="G3"/>
    </sheetView>
  </sheetViews>
  <sheetFormatPr defaultColWidth="9.140625" defaultRowHeight="15"/>
  <sheetData>
    <row r="6" spans="5:11" ht="15">
      <c r="E6" s="88" t="s">
        <v>3</v>
      </c>
      <c r="F6" s="88"/>
      <c r="G6" s="88"/>
      <c r="H6" s="88"/>
      <c r="I6" s="88"/>
      <c r="J6" s="88"/>
      <c r="K6" s="88"/>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2018-09-19T12:53:51Z</cp:lastPrinted>
  <dcterms:created xsi:type="dcterms:W3CDTF">2009-01-30T06:42:42Z</dcterms:created>
  <dcterms:modified xsi:type="dcterms:W3CDTF">2019-01-18T09:16:38Z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