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'BoQ1'!$A$1:$BC$205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<sst xmlns="http://schemas.openxmlformats.org/spreadsheetml/2006/main" count="1257" uniqueCount="454">
  <si>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</si>
  <si>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</si>
  <si>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</si>
  <si>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</si>
  <si>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</si>
  <si>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</si>
  <si>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</si>
  <si>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</si>
  <si>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</si>
  <si>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</si>
  <si>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</si>
  <si>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</si>
  <si>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</si>
  <si>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</si>
  <si>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</si>
  <si>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</si>
  <si>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</si>
  <si>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</si>
  <si>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</si>
  <si>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</si>
  <si>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</si>
  <si>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</si>
  <si>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</si>
  <si>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</si>
  <si>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</si>
  <si>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</si>
  <si>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</si>
  <si>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</si>
  <si>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</si>
  <si>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</si>
  <si>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</si>
  <si>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</si>
  <si>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</si>
  <si>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</si>
  <si>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</si>
  <si>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</si>
  <si>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</si>
  <si>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</si>
  <si>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</si>
  <si>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</si>
  <si>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</si>
  <si>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</si>
  <si>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</si>
  <si>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</si>
  <si>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</si>
  <si>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</si>
  <si>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</si>
  <si>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</si>
  <si>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</si>
  <si>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</si>
  <si>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</si>
  <si>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</si>
  <si>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</si>
  <si>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</si>
  <si>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</si>
  <si>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</si>
  <si>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</si>
  <si>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</si>
  <si>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</si>
  <si>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</si>
  <si>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</si>
  <si>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</si>
  <si>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</si>
  <si>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</si>
  <si>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</si>
  <si>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</si>
  <si>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</si>
  <si>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</si>
  <si>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</si>
  <si>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</si>
  <si>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</si>
  <si>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</si>
  <si>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</si>
  <si>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</si>
  <si>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</si>
  <si>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</si>
  <si>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</si>
  <si>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</si>
  <si>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</si>
  <si>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</si>
  <si>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</si>
  <si>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</si>
  <si>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</si>
  <si>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</si>
  <si>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</si>
  <si>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</si>
  <si>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</si>
  <si>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</si>
  <si>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</si>
  <si>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</si>
  <si>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</si>
  <si>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</si>
  <si>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</si>
  <si>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</si>
  <si>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</si>
  <si>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</si>
  <si>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</si>
  <si>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</si>
  <si>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</si>
  <si>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</si>
  <si>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</si>
  <si>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</si>
  <si>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</si>
  <si>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</si>
  <si>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</si>
  <si>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</si>
  <si>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</si>
  <si>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</si>
  <si>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</si>
  <si>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</si>
  <si>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</si>
  <si>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</si>
  <si>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</si>
  <si>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</si>
  <si>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</si>
  <si>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</si>
  <si>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</si>
  <si>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</si>
  <si>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</si>
  <si>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</si>
  <si>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</si>
  <si>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</si>
  <si>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</si>
  <si>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</si>
  <si>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</si>
  <si>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</si>
  <si>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</si>
  <si>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</si>
  <si>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</si>
  <si>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</si>
  <si>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</si>
  <si>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</si>
  <si>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</si>
  <si>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</si>
  <si>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</si>
  <si>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</si>
  <si>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</si>
  <si>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</si>
  <si>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</si>
  <si>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</si>
  <si>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</si>
  <si>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</si>
  <si>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</si>
  <si>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</si>
  <si>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</si>
  <si>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</si>
  <si>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</si>
  <si>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</si>
  <si>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</si>
  <si>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</si>
  <si>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</si>
  <si>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</si>
  <si>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</si>
  <si>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</si>
  <si>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</si>
  <si>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</si>
  <si>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</si>
  <si>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</si>
  <si>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</si>
  <si>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</si>
  <si>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</si>
  <si>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</si>
  <si>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</si>
  <si>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</si>
  <si>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</si>
  <si>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</si>
  <si>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</si>
  <si>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</si>
  <si>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</si>
  <si>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</si>
  <si>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</si>
  <si>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</si>
  <si>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</si>
  <si>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</si>
  <si>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</si>
  <si>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</si>
  <si>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</si>
  <si>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</si>
  <si>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</si>
  <si>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</si>
  <si>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</si>
  <si>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</si>
  <si>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</si>
  <si>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</si>
  <si>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</si>
  <si>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</si>
  <si>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</si>
  <si>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</si>
  <si>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</si>
  <si>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</si>
  <si>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</si>
  <si>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</si>
  <si>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</si>
  <si>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</si>
  <si>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</si>
  <si>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</si>
  <si>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</si>
  <si>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</si>
  <si>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</si>
  <si>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</si>
  <si>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</si>
  <si>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</si>
  <si>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</si>
  <si>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</si>
  <si>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</si>
  <si>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</si>
  <si>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</si>
  <si>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</si>
  <si>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</si>
  <si>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</si>
  <si>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</si>
  <si>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</si>
  <si>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</si>
  <si>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</si>
  <si>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</si>
  <si>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</si>
  <si>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</si>
  <si>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</si>
  <si>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</si>
  <si>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</si>
  <si>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</si>
  <si>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</si>
  <si>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</si>
  <si>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</si>
  <si>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</si>
  <si>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</si>
  <si>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</si>
  <si>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</si>
  <si>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</si>
  <si>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</si>
  <si>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</si>
  <si>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</si>
  <si>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</si>
  <si>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</si>
  <si>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</si>
  <si>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</si>
  <si>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</si>
  <si>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</si>
  <si>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</si>
  <si>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</si>
  <si>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</si>
  <si>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</si>
  <si>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Each</t>
  </si>
  <si>
    <t>set</t>
  </si>
  <si>
    <t>mtr</t>
  </si>
  <si>
    <t>each</t>
  </si>
  <si>
    <t>BI01010001010000000000000515BI0100001113</t>
  </si>
  <si>
    <t>BI01010001010000000000000515BI0100001114</t>
  </si>
  <si>
    <t>Sqm</t>
  </si>
  <si>
    <t>Civil works</t>
  </si>
  <si>
    <t>pts</t>
  </si>
  <si>
    <t>Labour for punching hole in plastic water storage tank upto 50 mm dia.</t>
  </si>
  <si>
    <t>item</t>
  </si>
  <si>
    <t>nos.</t>
  </si>
  <si>
    <t>mtr.</t>
  </si>
  <si>
    <t>TOTAL AMOUNT  WithTaxes</t>
  </si>
  <si>
    <t xml:space="preserve">Tender Inviting Authority: The Additional Chief Engineer,  W.B.P.H&amp;.I.D.Corpn. Ltd. </t>
  </si>
  <si>
    <t>Dismantling R.C. floor, roof, beams etc. Including cutting rods and removing rubbish as directed within a lead of 75 m. including stacking of steelbars.Ground Floor</t>
  </si>
  <si>
    <t>Dismantling R.C. floor, roof, beams etc. Including cutting rods and removing rubbish as directed within a lead of 75 m. including stacking of steelbars. First Floor</t>
  </si>
  <si>
    <t>Dismantling R.C. floor, roof, beams etc. Including cutting rods and removing rubbish as directed within a lead of 75 m. including stacking of steelbars.Second Floor</t>
  </si>
  <si>
    <t>Dismantling R.C. floor, roof, beams etc. Including cutting rods and removing rubbish as directed within a lead of 75 m. including stacking of steelbars.Second .Third Floor(Mumty)</t>
  </si>
  <si>
    <t>Dismantling all types of masonry excepting cement concrete plain or reinforced, stacking serviceable materials at site and removing rubbish as directed within a lead of 75 m.Ground Floor</t>
  </si>
  <si>
    <t>Dismantling all types of masonry excepting cement concrete plain or reinforced, stacking serviceable materials at site and removing rubbish as directed within a lead of 75 m.First Floor</t>
  </si>
  <si>
    <t>Dismantling all types of masonry excepting cement concrete plain or reinforced, stacking serviceable materials at site and removing rubbish as directed within a lead of 75 m.Second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</si>
  <si>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25 mm to 30 mm thick wooden shuttering as per decision &amp; direction of Engineer-In-Charge.Ground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</si>
  <si>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25 mm to 30 mm thick wooden shuttering as per decision &amp; direction of Engineer-In-Charge..First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</si>
  <si>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25 mm to 30 mm thick wooden shuttering as per decision &amp; direction of Engineer-In-Charge..Second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</si>
  <si>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25 mm to 30 mm thick wooden shuttering as per decision &amp; direction of Engineer-In-Charge.Third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</si>
  <si>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M 25 Grade
PAKUR VARIETY.Ground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</si>
  <si>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first floor and foundation.[using
concrete mixture]
M 25 Grade
PAKUR VARIETY.First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</si>
  <si>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M 25 Grade
PAKUR VARIETY.Second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</si>
  <si>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M 25 Grade
PAKUR VARIETY.Third Floor</t>
  </si>
  <si>
    <t xml:space="preserve">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 Tor steel/Mild Steel, I. SAIL/ TATA/RINL .Ground Floor   </t>
  </si>
  <si>
    <t xml:space="preserve">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 Tor steel/Mild Steel, I. SAIL/ TATA/RINL.First Floor  </t>
  </si>
  <si>
    <t xml:space="preserve">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 Tor steel/Mild Steel, I. SAIL/ TATA/RINL.Second Floor   </t>
  </si>
  <si>
    <t xml:space="preserve">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 Tor steel/Mild Steel, I. SAIL/ TATA/RINL.Third Floor    </t>
  </si>
  <si>
    <t>Stripping off worn out plaster and raking out joints of walls, celings etc. upto any height and in any floor including removing rubbish within a lead of 75m as directed</t>
  </si>
  <si>
    <t>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</si>
  <si>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Dismantling carefully terraced floor only (including floor finish if any) or lime terracing in ground floor roof and removing rubbish as directed within a lead of 75 m.
In Ground Floor including roof</t>
  </si>
  <si>
    <t>Dismantling artificial stone flooring upto 50 mm. thick by carefully chiselling without damaging the base and removing rubbish as directed within a lead of 75 m.In ground floor including roof</t>
  </si>
  <si>
    <t>Dismantling artificial stone flooring upto 50 mm. thick by carefully chiselling without damaging the base and removing rubbish as directed within a lead of 75 m.In first floor</t>
  </si>
  <si>
    <t>Dismantling artificial stone flooring upto 50 mm. thick by carefully chiselling without damaging the base and removing rubbish as directed within a lead of 75 m.In second floor</t>
  </si>
  <si>
    <t>Cleaning the concrete surface by removing dirt and debris, marking defective locations and removing loose concrete by careful stripping untill hard surface is exposed, cutting the concrete to regular shape, wire brushing the exposed surface and removing debris from site complete as per direction of the Engineer - in - Charge.</t>
  </si>
  <si>
    <t>Supplying fitting and fixing I.R.C. fabric mesh with covering battens including cost of screws etc complete (excluding the cost of battens).
In ground Floor.75 mmx75mmx2.7 mmx2.7mm</t>
  </si>
  <si>
    <t>Cement concrete (1:1.5:3) with graded stone chips 5.6 mm size with hexagonal square mesh wire netting, I.R.C. fabric mesh or X.P.M.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-charge.37.5 mm thick</t>
  </si>
  <si>
    <t>Applying epoxy based reactive joining agent for joining the old concrete with fresh concrete to be applied within manufacturer's specified time as per manufacturers specification. (0.4 Kg / m² of concrete surface).</t>
  </si>
  <si>
    <t>Ordinary Cement concrete (mix 1:2:4) with graded stone chips (6mm nominal size) excluding shuttering and reinforcement,if any, in ground floor as per relevant IS codes.
Pakur Variety</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</si>
  <si>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mortar.20 mm thick.Ground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</si>
  <si>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mortar.20 mm thick..First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</si>
  <si>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mortar.20 mm thick.Second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</si>
  <si>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mortar.20 mm thick.Third Floor(Mumty)</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</si>
  <si>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mortar.15 mm thick.Ground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</si>
  <si>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mortar.15 mm thick.First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</si>
  <si>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mortar.15 mm thick.Second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</si>
  <si>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mortar.15 mm thick.Third Floor(Mumty)</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</si>
  <si>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mortar.10 mm thick.Ground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</si>
  <si>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mortar.10 mm thick.First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</si>
  <si>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mortar.10 mm thick.Second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</si>
  <si>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1:4 cement mortar.10 mm thick.Third Floor(Mumty)</t>
  </si>
  <si>
    <t>Labour for taking out door and window frame including shutter for repair or replacement of different parts of the frameupto 2.5 sqm</t>
  </si>
  <si>
    <t>Wood work in door and window frame fitted and fixed in position complete including a protective coat of painting at the contact surface of the frame exluding cost of concrete, Iron Butt Hinges and M.S clamps. (The quantum should be correted upto three decimals).Sal-Local</t>
  </si>
  <si>
    <t>Supplying, fitting and fixing M.S. clamps for door and window frame made of flat bent bar, end bifurcated with necessary screws etc. by cement concrete(1:2:4) as per direction. (Cost of concrete will be paid separately)
40mm X 6mm, 200mm Length.for doors and windows</t>
  </si>
  <si>
    <t>Glazed shutters of doors, windows, fan light, clerestory windows etc. as per design (with ordinary glass of 7.4kg./sq.m. 3mm. Thick) fitted with putty bed and teak wood bead and nails including fitting and fixing shutter in position but
excluding the cost of hinges and other fittings. cost of glass, putty, wooded beads etc.will be paid separately. 25mm thick shutters.Sishu, Gamar, Champ,Badam,Bhola, Mogra, Hallak.
All floors</t>
  </si>
  <si>
    <t>Supplying best Indian sheet glass panes set in putty and fitted and fixed with nails and putty complete. (In all floors for internal wall &amp; upto 6 m height for external wall)
3 mm thick (weighing 7.4 kg/Sq.m)</t>
  </si>
  <si>
    <t>Iron butt hinges of approved quality fitted and fixed with steel screws, with ISI mark. 
100mm. X 58mm. X 1.90mm.
For door and windows</t>
  </si>
  <si>
    <t>Iron socket bolt of approved quality fitted and fixed complete.
100mm long x 10mm dia bolt
for door and windows</t>
  </si>
  <si>
    <t>Iron door ring of approved quality fitted and fixed with nut and washer complete.50mm dia.</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</si>
  <si>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</si>
  <si>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</si>
  <si>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</si>
  <si>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t>Painting with best quality synthetic enamel paint of approved make and brand including smoothening surface by sand papering etc. including using of approved putty etc. on the surface, if necessary :
On steel or other metal surface.
With super gloss (hi-gloss) -
Two coats (with any shade except white)</t>
  </si>
  <si>
    <t>Providing and fixing double scaffolding system (cup lock type) on the exterior / interior side of building/structure upto 25m height,above ground level including additional rows of scaffolding in stepped  manner as per requirement for  side made with 40mm dia M.S tube place 1.5m c/c horizontal and vertical tube joint with cup lock system with M.S tubeds,  challis M.S clamp stari case system in the scaffolding for working platform etc. and maintaining it an as servisable condition for execution of  work  of cleaning  and /or  pointing and / or applying chemical and removing thereafter. the scaffolding system shall be stippend with bracing runners connecting with  the building etc., whereever required, if feasible, for inspection of work at required locations with essential safety  features  for the work men etc. complete as per  directions and approval of engineer.
note:(1) the elevational area of the scaffolding shall be meassured  for  payment purpose.(2) the payment  will be made once only for execution of all items of such work.</t>
  </si>
  <si>
    <t>Removing scum from the bottom floor of service latrine washing the floor thoroughly and treating the same with liberal sprinkling of bleaching powder (including cost of bleaching power)</t>
  </si>
  <si>
    <t>Scraping of moss, blisters etc.thoroughly from exterior surface of walls necessitating the use of scraper, wire brush etc.(Payment against this item will be made only when this has been done on the specific direction of the Engineer-in-charge)</t>
  </si>
  <si>
    <t>Removing old scales, blisters etc. of interior surface of walls,ceiling by scraping etc. and preparing smooth and even surface with rendering or cement mortar (1:2) (as necessary), to make the surface suitable for receiving distemper. (Payment against this item will be made only when this has been done on the specific direction of the Engineer-in-charge).</t>
  </si>
  <si>
    <t>Removing corroded worn out portion of reinforcement (when the area of bar is damaged by more than 25%) by cutting and replacing the same by a new plain round bar of requisite diameter by binding with required lap / welding with old bar, including cost of reinforcement, complete in all respect including removing unserviceable materials from site as per direction of the Engineer - in - charge. Note : Payment on weight (Kg.) of new reinforcement.</t>
  </si>
  <si>
    <t>Cement concrete (1:1.5:3) with graded stone chips 5.6 mm size with hexagonal square mesh wire netting, I.R.C. fabric mesh or X.P.M.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-charge.37.5 mm thick.In Roof Treatment</t>
  </si>
  <si>
    <t>Plinth Protection works with surface drain</t>
  </si>
  <si>
    <t>White washing including cleaning and smoothening surface thoroughly
Three Coats
All floors</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</si>
  <si>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Single Coat.In Ground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</si>
  <si>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Single CoatIn first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</si>
  <si>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Single CoatIn second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</si>
  <si>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Single CoatIn third floor(Mumty)</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</si>
  <si>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primer.Premium 100% Acrylic Emulsion,two coats
In ground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</si>
  <si>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primer.Premium 100% Acrylic Emulsion,two coats
In third floor(Mumty)</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</si>
  <si>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criteria..66mm x 90mm</t>
  </si>
  <si>
    <t>Anodised aluminium barrel / tower / socket bolt (full covered) of approved manufactured from extruded section conforming to I.S. 204/74 fitted and fixed with cadmium plated screws:
100mm long x 10mm dia. bolt.  For PVC Door Shutter</t>
  </si>
  <si>
    <t>Anodised aliminium D-type handle of approved quality manufactured from extruded section conforming to I.S. specification (I.S. 230/72) fitted and fixed complete:
With Round Base
100 mm grip and 10 mm dia rod
for PVC Door Shutter</t>
  </si>
  <si>
    <t>Anodised aluminium butt hinges of approved quality manufactured from extruded section conforming to I.S. specification (I.S. 205/66) and fitted and fixed with cadmium plated screws:
75 x 63 x 3.2mm.
For PVC Door Shutter</t>
  </si>
  <si>
    <t>Labour for dismantling G.I. pipe with fittings.15 mm</t>
  </si>
  <si>
    <t>Labour for dismantling G.I. pipe with fittings.25 mm</t>
  </si>
  <si>
    <t>Labour for dismantling G.I. pipe with fittings.32 mm</t>
  </si>
  <si>
    <t>Labour for dismantling G.I. pipe with fittings.80 mm</t>
  </si>
  <si>
    <t>Labour for dismantling G.I. pipe with fittings.100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</si>
  <si>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seperately).For Exposed Work
PVC Pipes
Above Ground.15mm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</si>
  <si>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seperately).For Exposed Work
PVC Pipes
Above Ground.25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</si>
  <si>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seperately).For Exposed Work
PVC Pipes
Above Ground32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</si>
  <si>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seperately).For Exposed Work
PVC Pipes
Above Ground.80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</si>
  <si>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seperately).For Exposed Work
PVC Pipes
Above Ground.100 mm</t>
  </si>
  <si>
    <t>Labour for fitting and fixing high density poly-ethylene pipes or P.V.C. pipes for above ground work including cost of jointing materials paints etc. fitting and fixing all necessary specials, cutting pipes, making threads, cutting holes in walls or R.C. floor where necessary and mending good all damages excluding the cost of masonry or concrete work, if necessary, but including the cost and fitting and fixing holder bat clamps(any floor) orfor underground work including cutting trenches upto 1.5 metre and refilling the same complete as per direction of the Engineer-in-charge. (Payment will be made on centre line measurement of the total pipeline including specials. ).Above Ground.15 mm dia.</t>
  </si>
  <si>
    <t>Labour for fitting and fixing high density poly-ethylene pipes or P.V.C. pipes for above ground work including cost of jointing materials paints etc. fitting and fixing all necessary specials, cutting pipes, making threads, cutting holes in walls or R.C. floor where necessary and mending good all damages excluding the cost of masonry or concrete work, if necessary, but including the cost and fitting and fixing holder bat clamps(any floor) orfor underground work including cutting trenches upto 1.5 metre and refilling the same complete as per direction of the Engineer-in-charge. (Payment will be made on centre line measurement of the total pipeline including specials. ).Above Ground.25 mm dia.</t>
  </si>
  <si>
    <t>Labour for fitting and fixing high density poly-ethylene pipes or P.V.C. pipes for above ground work including cost of jointing materials paints etc. fitting and fixing all necessary specials, cutting pipes, making threads, cutting holes in walls or R.C. floor where necessary and mending good all damages excluding the cost of masonry or concrete work, if necessary, but including the cost and fitting and fixing holder bat clamps(any floor) orfor underground work including cutting trenches upto 1.5 metre and refilling the same complete as per direction of the Engineer-in-charge. (Payment will be made on centre line measurement of the total pipeline including specials. ).Above Ground.32 mm dia.</t>
  </si>
  <si>
    <t>Labour for fitting and fixing high density poly-ethylene pipes or P.V.C. pipes for above ground work including cost of jointing materials paints etc. fitting and fixing all necessary specials, cutting pipes, making threads, cutting holes in walls or R.C. floor where necessary and mending good all damages excluding the cost of masonry or concrete work, if necessary, but including the cost and fitting and fixing holder bat clamps(any floor) orfor underground work including cutting trenches upto 1.5 metre and refilling the same complete as per direction of the Engineer-in-charge. (Payment will be made on centre line measurement of the total pipeline including specials. ).Above Ground.80 mm</t>
  </si>
  <si>
    <t>Labour for fitting and fixing high density poly-ethylene pipes or P.V.C. pipes for above ground work including cost of jointing materials paints etc. fitting and fixing all necessary specials, cutting pipes, making threads, cutting holes in walls or R.C. floor where necessary and mending good all damages excluding the cost of masonry or concrete work, if necessary, but including the cost and fitting and fixing holder bat clamps(any floor) orfor underground work including cutting trenches upto 1.5 metre and refilling the same complete as per direction of the Engineer-in-charge. (Payment will be made on centre line measurement of the total pipeline including specials. ).Above Ground.100 mm</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</si>
  <si>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paint.550x400 mm size</t>
  </si>
  <si>
    <t>Supplying, fitting and fixing pedestal of approved make for wash basin (white)</t>
  </si>
  <si>
    <t>Supplying, fitting and fixing Flat back urinal (half stall urinal) in white vitreous chinaware of approved make in position with brass screws on 75 mm X 75 mm X 75 mm wooden blocks complete.470 mm X 280 mm X 340 mm</t>
  </si>
  <si>
    <t>Supplying, fitting and fixing porcelain partition wall of approved make of size 618 mm X 310 mm complete in all respect.</t>
  </si>
  <si>
    <t>Supplying, fitting and fixing urinal flush pipe fittings of approved brand.
 C.P. urinal flush pipe fittings range of one</t>
  </si>
  <si>
    <t>Dismantling Indian W.C. including taking out base concrete as necessary.</t>
  </si>
  <si>
    <t>Supplying, fitting and fixing Orissa pattern water closet in white glazed vitreous chinaware of approved make in position complete excluding 'P' or 'S' trap (excluding cost of concrete for fixing).
china ware of approved make complete in position with necessary bolts, nuts etc.580x440</t>
  </si>
  <si>
    <t>Removing chokage of yard gully.</t>
  </si>
  <si>
    <t>Removing chokage of water closet.</t>
  </si>
  <si>
    <t>Chromium plated round shower with revolving joint 100 mm dia with rubid cleaning system (Equivalent to Code No. 542(N) &amp; Model -
Tropical / Sumthing Special of ESSCO or similar brand).</t>
  </si>
  <si>
    <t>Supplying,fitting and fixing 32 mm dia. Flush Pipe of approved make with necessary fixing materials and clamps complete.Polythene Flush Pipe</t>
  </si>
  <si>
    <t>Supplying, fitting and fixing 10 litre P.V.C. low-down cistern conforming to I.S. specification with P.V.C. fittings complete,C.I. brackets including two coats of painting to bracket etc.</t>
  </si>
  <si>
    <t>Supplying,fitting and fixing approved brand P.V.C. CONNECTOR white flexible, with both ends coupling with heavy brass C.P. nut, 15 mm dia.
900 mm long</t>
  </si>
  <si>
    <t>Supplying,fitting and fixing approved brand 32 mm dia.P.V.C. waste pipe, with PVC coupling at one end fitted with necessary clamps.
1050mm long</t>
  </si>
  <si>
    <t>Supplying, fitting and fixing bib cock or stop cock.
(a) (i) Chromium plated Bib Cock short body (Equivalent to Code No. 511
&amp; Model - Tropical / Sumthing Special of ESSCO or similar brand).</t>
  </si>
  <si>
    <t>Supplying, fitting and fixing bib cock or stop cock.
(e) PTMT (Polytetra Bib Cock / Stop Cock ( Prayag or equivalent)
15 mm</t>
  </si>
  <si>
    <t>Supplying, fitting and fixing soap holder.
PTMT (Prayag or equivalent)</t>
  </si>
  <si>
    <t>Supplying, fitting and fixing PTMT Smart Shelf of approved make of size
300 mm.</t>
  </si>
  <si>
    <t>Supplying, fitting and fixing towel rail with two brackets.
C.P. over brass
25 mm dia. and 600 mm long</t>
  </si>
  <si>
    <t>Supplying, fitting and fixing best quality Indian make mirror 5.5 mm thick with silvering as per I.S.I. specifications supported on fibre glass frame of any colour, frame size 550 mm X 400 mm</t>
  </si>
  <si>
    <t>Supplying, fitting and fixing Peet's valve fullway gunmetal standard pattern best quality of approved brand bearing I.S.I. marking with fittings (tested to 21 kg per sq. cm.).
65 mm dia</t>
  </si>
  <si>
    <t>Supplying, fitting and fixing gunmetal wheel valve of approved brand and make tested to 21 kg per sq. cm. (for water lines only).
65 mm dia</t>
  </si>
  <si>
    <t>Supplying, fitting and fixing in position C.I. manhole/ pit cover with rim.a) Round(i) 450 mm X 100 mm X 21 kg (approx.)</t>
  </si>
  <si>
    <t>Supplying P.V.C. water storage tank of approved quality with closed top with lid (Black) - Multilayer
2000 Litre capacity</t>
  </si>
  <si>
    <t>Brick work with 1st class bricks in cement mortar (1:6)                                        
 In superstructure, ground floor</t>
  </si>
  <si>
    <t>Brick work with 1st class bricks in cement mortar (1:6).First Floor</t>
  </si>
  <si>
    <t>Brick work with 1st class bricks in cement mortar (1:6).Second Floor</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</si>
  <si>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</si>
  <si>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35 mm sheet.
In Ground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</si>
  <si>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35 mm sheet.
In first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</si>
  <si>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35 mm sheet.
In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</si>
  <si>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etc.With Sand Cement Mortar (1:4) 20 mm thick &amp; 2 mm thick cement slurry at back side of tiles using cement @ 2.91 Kg/Sq.m &amp; joint filling using white cement slurry @ 0.20kg/Sq.m.
(a) Area of each tile upto 0.09 Sq.m.Colour Decorative(in floor)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</si>
  <si>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etc.With Sand Cement Mortar (1:4) 20 mm thick &amp; 2 mm thick cement slurry at back side of tiles using cement @ 2.91 Kg/Sq.m &amp; joint filling using white cement slurry @ 0.20kg/Sq.m.
(a) Area of each tile upto 0.09 Sq.m.Colour Decorative(in floor)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</si>
  <si>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etc.With Sand Cement Mortar (1:4) 20 mm thick &amp; 2 mm thick cement slurry at back side of tiles using cement @ 2.91 Kg/Sq.m &amp; joint filling using white cement slurry @ 0.20kg/Sq.m.
(a) Area of each tile upto 0.09 Sq.m.Colour Decorative(in floor)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</si>
  <si>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etc.With Sand Cement Mortar (1:3) 15 mm thick &amp; 2 mm thick cement slurry at back side of tiles using cement @ 2.91 Kg/Sq.m &amp; joint filling using white cement slurry @ 0.20kg/Sq.m.
(a) Area of each tile upto 0.09 Sq.m.Colour Decorative(in wall)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</si>
  <si>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etc.With Sand Cement Mortar (1:3) 15 mm thick &amp; 2 mm thick cement slurry at back side of tiles using cement @ 2.91 Kg/Sq.m &amp; joint filling using white cement slurry @ 0.20kg/Sq.m.
(a) Area of each tile upto 0.09 Sq.m.Colour Decorative(in wall)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</si>
  <si>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etc.With Sand Cement Mortar (1:3) 15 mm thick &amp; 2 mm thick cement slurry at back side of tiles using cement @ 2.91 Kg/Sq.m &amp; joint filling using white cement slurry @ 0.20kg/Sq.m.
(a) Area of each tile upto 0.09 Sq.m.Colour Decorative(in wall)
Second Floor</t>
  </si>
  <si>
    <t>Panel shutters of door and window, as per design (each panel consisting of single plank without joint), including fitting and fixing the same in position but excluding the cost of hinge and other fittings.
All floors 
40mm thick shutters with 19mm thick panel of size 30 to 45 cmSishu, Gamar, Champ,Badam,Bhola, Mogra, Hallak.</t>
  </si>
  <si>
    <t>M.S.or W.I. Ornamental grill of approved design joints continuously welded with M.S, W.I. Flats and bars of windows, railing etc. fitted and fixed with necessary screws and lugs.
Grill weighing above 10 Kg./sq.mtr and up to 16 Kg./sq. mtr.In ground floor</t>
  </si>
  <si>
    <t>M.S.or W.I. Ornamental grill of approved design joints continuously welded with M.S, W.I. Flats and bars of windows, railing etc. fitted and fixed with necessary screws and lugs.
Grill weighing above 10 Kg./sq.mtr and up to 16 Kg./sq. mtr.In first floor</t>
  </si>
  <si>
    <t>M.S.or W.I. Ornamental grill of approved design joints continuously welded with M.S, W.I. Flats and bars of windows, railing etc. fitted and fixed with necessary screws and lugs.
Grill weighing above 10 Kg./sq.mtr and up to 16 Kg./sq. mtr.In second floor</t>
  </si>
  <si>
    <t>Uprooting and removing plants from the surface of walls parapet etc and making good damages.Small plant of girth of exposed stem upto 75 mm. lift upto 6 mtr.</t>
  </si>
  <si>
    <t>Uprooting and removing plants from the surface of walls parapet etc and making good damages.Medium size plant of girth of exposed stem above 75 mm.
but not exceeding 150 mm. lift upto 6 mtr.</t>
  </si>
  <si>
    <t>Uprooting and removing plants from the surface of walls parapet etc and making good damages.Large plant of girth of exposed stem above 150 mm. but not exceeding 225 mm. lift upto 6 mtr.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</si>
  <si>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primer.Premium 100% Acrylic Emulsion,two coats
In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</si>
  <si>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25 mm thick.In second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</si>
  <si>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25 mm thick.In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</si>
  <si>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25 mm thick.In ground floor.</t>
  </si>
  <si>
    <t>Supplying, fitting and fixing bib cock or stop cock
.(d) (i) Chromium plated angular Stop Cock with wall flange (Equivalent to Code No. 5053 &amp; Model - Florentine of Jaquar or similar brand).</t>
  </si>
  <si>
    <t>Supplying, fitting and fixing bib cock or stop cock.
.b) (i) Chromium plated Stop Cock (Equivalent to Code No. 513(A) &amp; 513(B) &amp; Model - Tropical / Sumthing Special of ESSCO or similar</t>
  </si>
  <si>
    <t>Cum</t>
  </si>
  <si>
    <t>MT</t>
  </si>
  <si>
    <t>sqm</t>
  </si>
  <si>
    <t>Qntl.</t>
  </si>
  <si>
    <t>Kg</t>
  </si>
  <si>
    <t>Rmt.</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</si>
  <si>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</si>
  <si>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Cleaning soak pit by removing the top slab and replacing inner filling with jhama bats and repairing the pit as necessary including fitting the slab.</t>
  </si>
  <si>
    <t>Cleaning silt of master trap pit.</t>
  </si>
  <si>
    <t>Cleaning rubbish, sludge, weeds scum, liquid earth, mud etc.from road side masonary drain/ hume pipe drain/ culvert etc. by mathor labour after removing concrete.Slab/manhole cover etc.without damaging the same and refixing the same properly after cleaning as necessary and removing the sludge etc.etc.by using iron pans,buckets including all labour, tools &amp; plants including removing the spoils in dry condition and disposing the same by truck beyond the road side in conformity with municipal/corporation rules for such disposal including loading into truck and cleaning the road side in all respects as per direction of the Engineerin- Charge.Payment will be made on the basis of actual stack measurment of spoils in dry condition at roadside)</t>
  </si>
  <si>
    <t>Removing sludge from septic tank, soak well etc. by methor labour including disposal of the same outside the compound as directed.
Upto 50 users:-
Within a lead of 150 metre</t>
  </si>
  <si>
    <t>Cleaning silt of inspection pit.</t>
  </si>
  <si>
    <t>Dismantling &amp; Refixing pit cover</t>
  </si>
  <si>
    <t>Cum.</t>
  </si>
  <si>
    <t>S &amp; F 415V 100A TPN Switch fuse Unit  with SS enclosure on  Angle frame (make  L &amp; T) on wall with nuts bolts etc. incl. S &amp; F 3 nos DIN type HRC fuse.</t>
  </si>
  <si>
    <t>S &amp; F 415V 32A TPN Switch fuse Unit  with SS enclosure on  Angle frame (make  L &amp; T) on wall with nuts bolts etc. incl. S &amp; F 3 nos DIN type HRC fuse.</t>
  </si>
  <si>
    <t>Supply &amp; fixing 4 way double door horizontal TPN MCB DB with SS enclosure(Legrandcatno607715)(Legrand/Seimens/ABB) concealed in wall after cutting the wall &amp; mending good the damages to original finish with earthing attachment comprising with the following.                                                                                                                       a) 63A Four Pole MCB isolator                            -- -1 No.                                                                                     c)16 to 32 A range SP MCB.                           --- 12 Nos.</t>
  </si>
  <si>
    <t>Cutting Channel of size (40 mm x 40 mm) on masonry wall byElectric operated cutting machine incl. supplying &amp; fixingheavy gauge 19 mm, 3 mm thick Polythene pipe by means ofanchoring chemical (Hilti/Sika) and GI 'U' hooks of 8 SWGincl. supplying and drawing 18 SWG GI wire as Fish wire andmending good damages to original finish by using own toolsand tackles</t>
  </si>
  <si>
    <t>Supply &amp; fixing 4 way double door V TPN MCB DB with Senclosure(Legrandcatno607913)(Legrand/Seimens/ABB) concealed in wall after cutting the wall &amp; mending good the damages to original finish with earthing attachment comprising with the following.
a) 100A Four Pole MCCB isolator -- -1 No.                                                         b) 40A SP MCB---4 Nos.
c)16 to 32 A range SP MCB.--- 2 Nos.                   d)63A TP -- 1NOS                       
e)32A TP MCB---- 1 nos</t>
  </si>
  <si>
    <t>Supply &amp; fixing SPN MCB DB (2+6) WAY (Make Havells/ Seimens/ABB) with S.S. Enclosure (DHDPSNODRW06) concealed in wall after cutting wall &amp; mending good the damages &amp; earthing attachment comprising with the following:                                                                                                                a) 40 A   DP isolator - 1 No.
b) 6 to 16 A range SPMCB - 6 Nos.</t>
  </si>
  <si>
    <t>Supply &amp; fixing SPN MCB DB (2+12) WAY (Make legrand/ Seimens/ABB) with S.S. Enclosure concealed in wall after cutting wall &amp; mending good the damages &amp; earthing attachment comprising with the following:                                                                                             a) 40 A DP isolator - 1 No.
b) 6 to 16 A range SPMCB - 12 Nos.</t>
  </si>
  <si>
    <t>Supply and fixing 1.1 KV grade single core stranded FR PVC insulated &amp;unsheted single core stranded copper wire in the prelaid polythene pipe  and by the prelaid GI fish wire and making nece connection
a) 2 x 2.5 + 1x1.5 sq mm (P/P plug )</t>
  </si>
  <si>
    <t xml:space="preserve">Supply and fixing 1.1 KV grade single core stranded FR PVC insulated &amp;unsheted single core stranded copper wire in the prelaid polythene pipe  and by the prelaid GI fish wire and making nece connection
b) 3x1.5 sqmm </t>
  </si>
  <si>
    <t>Supply and fixing 1.1 KV grade single core stranded FR PVC insulated &amp;unsheted single core stranded copper wire in the prelaid polythene pipe  and by the prelaid GI fish wire and making nece connection
c) 4 x 16 + 2x10 sq mm (VTPN)</t>
  </si>
  <si>
    <t>Supply and fixing 1.1 KV grade single core stranded FR PVC insulated &amp;unsheted single core stranded copper wire in the prelaid polythene pipe  and by the prelaid GI fish wire and making nece connection
d) 2 X 4 + 1 X 2.5 Sqmm.(SPN)</t>
  </si>
  <si>
    <t>Supply and fixing 1.1 KV grade single core stranded FR PVC insulated &amp;unsheted single core stranded copper wire in the prelaid polythene pipe  and by the prelaid GI fish wire and making nece connection
e) 4 x 6+ 2x4 sq mm (TPN)</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</si>
  <si>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</si>
  <si>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Supply &amp; Fixing 240V, Modular Socket (2 Module) type fan regulator (Step type) (Brand approved by EIC) on existing Modular GI switch board with top cover plate incl. making necy. connections etc.</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</si>
  <si>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</si>
  <si>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</si>
  <si>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Fixing only single /twin fluorescent light fitting complete with all accessories directly on wall/ceiling/HW round block and suitable size of MS fastener</t>
  </si>
  <si>
    <t>Fixing only fluorescent light fitting suspended 25 cm bellow the ceiling with 2 No. 20 mm dia EI conduit (14 SWG) supports incl.S&amp;F EI conduit, ball socket/socket type ceiling plate and connecting the length of PVC insulated wire and painting etc. as required  2x24/0.20 mm (1.5sqmm) flexible copper wire of 1.10 mt. length.</t>
  </si>
  <si>
    <t>Supply &amp; Fixing 240 V, 16 A,Modular type switch,  on 2 Module GI Modular type switch board with top cover plate flushed in wall incl. S&amp;F switch board and cover plate and making necy. connections</t>
  </si>
  <si>
    <t>S &amp; F compression type cable gland complete with brass gland, brass ring, rubber ring  for dust &amp; moisture proof entry of PVC armoured cable &amp; finishing end of the same as per GS for the 2 core 6 sqmm cable</t>
  </si>
  <si>
    <t>Laying of the 2 core 6 sqmm XLPE Al armoured cable incl. 2 x 10 SWG G.I. Earth continuity conductor recessed in wall &amp; mending good the damages to original finish</t>
  </si>
  <si>
    <t>Laying of cable upto 2 core 6 sqmm on wall/surface   incl. S &amp; F MS saddles with earthing attachment in 1X10 SWG  GI (Hot Dip) Wire, making holes etc. as necy. mending good damages and painting</t>
  </si>
  <si>
    <t>Supplying &amp; Fixing bulk head light fitting (Havells make) with diecast aluminium housing &amp; frosted glass on wall/ceiling incl. S&amp;F8watt CFL   complete set.</t>
  </si>
  <si>
    <t>Supplying &amp; Fixing GI waterproof type looping cable box size 200x150x100 mm deep having 4 mm thick comprising of one 250 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</si>
  <si>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</si>
  <si>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</si>
  <si>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</si>
  <si>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 xml:space="preserve">Dismantling the existing damaged wiring including switches, distribution bords etc. with all accessories from wall/ roof  as  directed by the EIC. 
</t>
  </si>
  <si>
    <t xml:space="preserve">Supply &amp; delevery of 1.1 Kv grade XLPE Aluminium armoured cable(make Gloster/Nicco/Havells) 2 core 6 sq mm cable
</t>
  </si>
  <si>
    <t xml:space="preserve">Supply  4' single LED type tube light   fitting complete with all acessaries directly on ceiling  with HW round block &amp; suitable size of MS fastener (Crompton, cat no - DIJB12LT8-20, LLT8-20)     </t>
  </si>
  <si>
    <t>Reparing for existing tube light changing starter,choke,holder &amp; tube light with painting the buttam as necessary</t>
  </si>
  <si>
    <t xml:space="preserve">  Taking down 1200/1400mm swep A C Celling FAN part by part opening changing the bush, bearing and greesing painting the fan as necessary &amp; re fixing</t>
  </si>
  <si>
    <t xml:space="preserve">  Taking down 1200/1400mm swep A C Celling FAN part by part opening changing the bush, bearing and greesing painting &amp; re winding the fan as necessary &amp; re fixing</t>
  </si>
  <si>
    <t>Supply &amp; fixing of 1200mm sweep Ceiling Fan (Orient,New Bridge, White) or equivalent as approved by the EIC,complete with all acessaries Incl S/F necy copper flex wire.</t>
  </si>
  <si>
    <t>Supply of 425 mm (12") sweep heavy duty exhaust fan (EPC/ Crompton)</t>
  </si>
  <si>
    <t xml:space="preserve">Supply of 72 W LED light fitting (make Crompton,  cat no - LSTP-72-CDL ) </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</si>
  <si>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 single core stranded 'FR' PVC insulated &amp; unsheathed 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concealed)AVE RUN 8 MTR</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</si>
  <si>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 single core stranded 'FR' PVC insulated &amp; unsheathed 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concealed)AVE RUN 6MTR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</si>
  <si>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finishb) Ave 4.5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</si>
  <si>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C) Ave 3 mtr</t>
  </si>
  <si>
    <t>Neat cement punning about 1.5mm thick in wall, dado, window sill, floor etc.
NOTE:Cement 0.152 cu.m per100 sq.m.</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</si>
  <si>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primer.Premium 100% Acrylic Emulsion,two coats
In second floor</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</si>
  <si>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
 Ventilation pipe &amp;Mosquito proof mesh, should be follwed as per IS:2470,Part- I.
Payment will be made separetly on the basis of actual height based on relevant I.S.Code.
For 100 users
With Bazree (N.B Varity) (SAIL/TATA/RINL)</t>
  </si>
  <si>
    <t>Labour for hoisting plastic water storage tank.
Above 1500 litre upto 5000 litre capacity
On the roof of mumty(top of third floor)</t>
  </si>
  <si>
    <t xml:space="preserve">Name of Work: Repair, renovation and up-gradation of 02 Nos. Three storied STC Barrack (Building 1&amp;2) at 4th Bn., Kasba, Raiganj, Uttar Dinajpur. </t>
  </si>
  <si>
    <t>Contract No: WBPHIDCL/ACE/NIT- 124(e)/2018-2019 (1st Call) For Sl. No. 6</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</si>
</sst>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sz val="9"/>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68"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69" fillId="33" borderId="10" xfId="60" applyNumberFormat="1" applyFont="1" applyFill="1" applyBorder="1" applyAlignment="1" applyProtection="1">
      <alignment vertical="center" wrapText="1"/>
      <protection locked="0"/>
    </xf>
    <xf numFmtId="0" fontId="65"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70" fillId="0" borderId="11" xfId="60" applyNumberFormat="1" applyFont="1" applyFill="1" applyBorder="1" applyAlignment="1">
      <alignment vertical="top"/>
      <protection/>
    </xf>
    <xf numFmtId="10" fontId="71" fillId="33" borderId="10" xfId="65" applyNumberFormat="1" applyFont="1" applyFill="1" applyBorder="1" applyAlignment="1" applyProtection="1">
      <alignment horizontal="center" vertical="center"/>
      <protection locked="0"/>
    </xf>
    <xf numFmtId="2" fontId="6" fillId="0" borderId="16" xfId="60" applyNumberFormat="1" applyFont="1" applyFill="1" applyBorder="1" applyAlignment="1">
      <alignment horizontal="right" vertical="top"/>
      <protection/>
    </xf>
    <xf numFmtId="2" fontId="6" fillId="0" borderId="17" xfId="60" applyNumberFormat="1" applyFont="1" applyFill="1" applyBorder="1" applyAlignment="1">
      <alignment vertical="top"/>
      <protection/>
    </xf>
    <xf numFmtId="0" fontId="17" fillId="0" borderId="11" xfId="60" applyNumberFormat="1" applyFont="1" applyFill="1" applyBorder="1" applyAlignment="1">
      <alignment vertical="top" wrapText="1"/>
      <protection/>
    </xf>
    <xf numFmtId="2" fontId="6" fillId="0" borderId="11" xfId="42" applyNumberFormat="1" applyFont="1" applyFill="1" applyBorder="1" applyAlignment="1">
      <alignment vertical="top"/>
    </xf>
    <xf numFmtId="0" fontId="72"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8" xfId="57" applyNumberFormat="1" applyFont="1" applyFill="1" applyBorder="1" applyAlignment="1" applyProtection="1">
      <alignment horizontal="right" vertical="center" readingOrder="1"/>
      <protection locked="0"/>
    </xf>
    <xf numFmtId="0" fontId="2" fillId="0" borderId="19"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20" xfId="60" applyNumberFormat="1" applyFont="1" applyFill="1" applyBorder="1" applyAlignment="1">
      <alignment horizontal="right" vertical="center" readingOrder="1"/>
      <protection/>
    </xf>
    <xf numFmtId="172" fontId="2" fillId="0" borderId="20"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8"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20" xfId="60" applyNumberFormat="1" applyFont="1" applyFill="1" applyBorder="1" applyAlignment="1">
      <alignment horizontal="right" vertical="center" readingOrder="1"/>
      <protection/>
    </xf>
    <xf numFmtId="2" fontId="2" fillId="0" borderId="20" xfId="59" applyNumberFormat="1" applyFont="1" applyFill="1" applyBorder="1" applyAlignment="1">
      <alignment horizontal="right" vertical="center" readingOrder="1"/>
      <protection/>
    </xf>
    <xf numFmtId="174" fontId="0" fillId="0" borderId="11" xfId="0" applyNumberFormat="1" applyFill="1" applyBorder="1" applyAlignment="1">
      <alignment horizontal="center" vertical="center"/>
    </xf>
    <xf numFmtId="174" fontId="18" fillId="0" borderId="13"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2" fontId="3" fillId="0" borderId="0" xfId="57" applyNumberFormat="1" applyFont="1" applyFill="1" applyAlignment="1">
      <alignment vertical="center"/>
      <protection/>
    </xf>
    <xf numFmtId="0" fontId="4" fillId="0" borderId="0" xfId="57" applyNumberFormat="1" applyFont="1" applyFill="1" applyBorder="1" applyAlignment="1">
      <alignment horizontal="left" vertical="center"/>
      <protection/>
    </xf>
    <xf numFmtId="0" fontId="3" fillId="0" borderId="0" xfId="57" applyNumberFormat="1" applyFont="1" applyFill="1" applyAlignment="1" applyProtection="1">
      <alignment vertical="center"/>
      <protection/>
    </xf>
    <xf numFmtId="0" fontId="0" fillId="0" borderId="0" xfId="57" applyNumberFormat="1" applyFill="1" applyAlignment="1">
      <alignment vertical="center"/>
      <protection/>
    </xf>
    <xf numFmtId="0" fontId="18" fillId="0" borderId="11" xfId="0" applyFont="1" applyFill="1" applyBorder="1" applyAlignment="1">
      <alignment horizontal="justify" vertical="top" wrapText="1"/>
    </xf>
    <xf numFmtId="0" fontId="18" fillId="0" borderId="11" xfId="0" applyFont="1" applyFill="1" applyBorder="1" applyAlignment="1">
      <alignment horizontal="left" vertical="top" wrapText="1"/>
    </xf>
    <xf numFmtId="2" fontId="3" fillId="0" borderId="0" xfId="57" applyNumberFormat="1" applyFont="1" applyFill="1" applyAlignment="1">
      <alignment vertical="top"/>
      <protection/>
    </xf>
    <xf numFmtId="2" fontId="3" fillId="0" borderId="0" xfId="57" applyNumberFormat="1" applyFont="1" applyFill="1" applyAlignment="1" applyProtection="1">
      <alignment vertical="top"/>
      <protection/>
    </xf>
    <xf numFmtId="174" fontId="3" fillId="0" borderId="0" xfId="57" applyNumberFormat="1" applyFont="1" applyFill="1" applyAlignment="1">
      <alignment vertical="top"/>
      <protection/>
    </xf>
    <xf numFmtId="0" fontId="19" fillId="0" borderId="11" xfId="0" applyFont="1" applyFill="1" applyBorder="1" applyAlignment="1">
      <alignment horizontal="justify" vertical="top"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17" xfId="60"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17"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06"/>
  <sheetViews>
    <sheetView showGridLines="0" view="pageBreakPreview" zoomScaleNormal="60" zoomScaleSheetLayoutView="100" zoomScalePageLayoutView="0" workbookViewId="0" topLeftCell="B1">
      <selection activeCell="B8" sqref="B8:BC8"/>
    </sheetView>
  </sheetViews>
  <sheetFormatPr defaultColWidth="9.140625" defaultRowHeight="15"/>
  <cols>
    <col min="1" max="1" width="13.57421875" style="21" customWidth="1"/>
    <col min="2" max="2" width="58.7109375" style="21" customWidth="1"/>
    <col min="3" max="3" width="7.7109375" style="21" hidden="1" customWidth="1"/>
    <col min="4" max="4" width="15.140625" style="21" customWidth="1"/>
    <col min="5" max="5" width="14.140625" style="21" customWidth="1"/>
    <col min="6" max="6" width="19.14062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56" width="27.28125" style="74" hidden="1" customWidth="1"/>
    <col min="57" max="57" width="15.8515625" style="21" hidden="1" customWidth="1"/>
    <col min="58" max="58" width="28.421875" style="21" hidden="1" customWidth="1"/>
    <col min="59" max="59" width="17.57421875" style="21" hidden="1" customWidth="1"/>
    <col min="60" max="60" width="11.7109375" style="21" hidden="1" customWidth="1"/>
    <col min="61" max="61" width="0" style="21" hidden="1" customWidth="1"/>
    <col min="62" max="62" width="26.28125" style="21" hidden="1" customWidth="1"/>
    <col min="63" max="63" width="16.28125" style="21" hidden="1" customWidth="1"/>
    <col min="64" max="64" width="14.57421875" style="21" hidden="1" customWidth="1"/>
    <col min="65" max="238" width="9.140625" style="21" customWidth="1"/>
    <col min="239" max="243" width="9.140625" style="22" customWidth="1"/>
    <col min="244" max="16384" width="9.140625" style="21" customWidth="1"/>
  </cols>
  <sheetData>
    <row r="1" spans="1:243" s="1" customFormat="1" ht="27" customHeight="1">
      <c r="A1" s="87" t="str">
        <f>B2&amp;" BoQ"</f>
        <v>Percentage BoQ</v>
      </c>
      <c r="B1" s="87"/>
      <c r="C1" s="87"/>
      <c r="D1" s="87"/>
      <c r="E1" s="87"/>
      <c r="F1" s="87"/>
      <c r="G1" s="87"/>
      <c r="H1" s="87"/>
      <c r="I1" s="87"/>
      <c r="J1" s="87"/>
      <c r="K1" s="87"/>
      <c r="L1" s="87"/>
      <c r="O1" s="2"/>
      <c r="P1" s="2"/>
      <c r="Q1" s="3"/>
      <c r="IE1" s="3"/>
      <c r="IF1" s="3"/>
      <c r="IG1" s="3"/>
      <c r="IH1" s="3"/>
      <c r="II1" s="3"/>
    </row>
    <row r="2" spans="1:17" s="1" customFormat="1" ht="25.5" customHeight="1" hidden="1">
      <c r="A2" s="23" t="s">
        <v>4</v>
      </c>
      <c r="B2" s="23" t="s">
        <v>63</v>
      </c>
      <c r="C2" s="23" t="s">
        <v>5</v>
      </c>
      <c r="D2" s="23" t="s">
        <v>6</v>
      </c>
      <c r="E2" s="23"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88" t="s">
        <v>256</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72"/>
      <c r="IE4" s="6"/>
      <c r="IF4" s="6"/>
      <c r="IG4" s="6"/>
      <c r="IH4" s="6"/>
      <c r="II4" s="6"/>
    </row>
    <row r="5" spans="1:243" s="5" customFormat="1" ht="30.75" customHeight="1">
      <c r="A5" s="88" t="s">
        <v>452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72"/>
      <c r="IE5" s="6"/>
      <c r="IF5" s="6"/>
      <c r="IG5" s="6"/>
      <c r="IH5" s="6"/>
      <c r="II5" s="6"/>
    </row>
    <row r="6" spans="1:243" s="5" customFormat="1" ht="30.75" customHeight="1">
      <c r="A6" s="88" t="s">
        <v>453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72"/>
      <c r="IE6" s="6"/>
      <c r="IF6" s="6"/>
      <c r="IG6" s="6"/>
      <c r="IH6" s="6"/>
      <c r="II6" s="6"/>
    </row>
    <row r="7" spans="1:243" s="5" customFormat="1" ht="29.25" customHeight="1" hidden="1">
      <c r="A7" s="89" t="s">
        <v>8</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72"/>
      <c r="IE7" s="6"/>
      <c r="IF7" s="6"/>
      <c r="IG7" s="6"/>
      <c r="IH7" s="6"/>
      <c r="II7" s="6"/>
    </row>
    <row r="8" spans="1:243" s="7" customFormat="1" ht="37.5" customHeight="1">
      <c r="A8" s="24" t="s">
        <v>9</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8"/>
      <c r="IF8" s="8"/>
      <c r="IG8" s="8"/>
      <c r="IH8" s="8"/>
      <c r="II8" s="8"/>
    </row>
    <row r="9" spans="1:243" s="9" customFormat="1" ht="61.5" customHeight="1">
      <c r="A9" s="81" t="s">
        <v>10</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IE10" s="13"/>
      <c r="IF10" s="13"/>
      <c r="IG10" s="13"/>
      <c r="IH10" s="13"/>
      <c r="II10" s="13"/>
    </row>
    <row r="11" spans="1:243" s="12" customFormat="1" ht="6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255</v>
      </c>
      <c r="BB11" s="26" t="s">
        <v>32</v>
      </c>
      <c r="BC11" s="26" t="s">
        <v>33</v>
      </c>
      <c r="BD11" s="9"/>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IE12" s="13"/>
      <c r="IF12" s="13"/>
      <c r="IG12" s="13"/>
      <c r="IH12" s="13"/>
      <c r="II12" s="13"/>
    </row>
    <row r="13" spans="1:243" s="15" customFormat="1" ht="24.75" customHeight="1">
      <c r="A13" s="27">
        <v>1</v>
      </c>
      <c r="B13" s="47" t="s">
        <v>249</v>
      </c>
      <c r="C13" s="49" t="s">
        <v>34</v>
      </c>
      <c r="D13" s="50"/>
      <c r="E13" s="51"/>
      <c r="F13" s="52"/>
      <c r="G13" s="53"/>
      <c r="H13" s="53"/>
      <c r="I13" s="52"/>
      <c r="J13" s="54"/>
      <c r="K13" s="55"/>
      <c r="L13" s="55"/>
      <c r="M13" s="56"/>
      <c r="N13" s="57"/>
      <c r="O13" s="57"/>
      <c r="P13" s="58"/>
      <c r="Q13" s="57"/>
      <c r="R13" s="57"/>
      <c r="S13" s="58"/>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c r="BB13" s="61"/>
      <c r="BC13" s="62"/>
      <c r="BD13" s="9"/>
      <c r="IE13" s="16">
        <v>1</v>
      </c>
      <c r="IF13" s="16" t="s">
        <v>35</v>
      </c>
      <c r="IG13" s="16" t="s">
        <v>36</v>
      </c>
      <c r="IH13" s="16">
        <v>10</v>
      </c>
      <c r="II13" s="16" t="s">
        <v>37</v>
      </c>
    </row>
    <row r="14" spans="1:243" s="15" customFormat="1" ht="56.25" customHeight="1">
      <c r="A14" s="27">
        <v>2</v>
      </c>
      <c r="B14" s="75" t="s">
        <v>257</v>
      </c>
      <c r="C14" s="49" t="s">
        <v>246</v>
      </c>
      <c r="D14" s="68">
        <v>45</v>
      </c>
      <c r="E14" s="69" t="s">
        <v>394</v>
      </c>
      <c r="F14" s="70">
        <v>2212.63</v>
      </c>
      <c r="G14" s="63"/>
      <c r="H14" s="53"/>
      <c r="I14" s="52" t="s">
        <v>39</v>
      </c>
      <c r="J14" s="54">
        <f>IF(I14="Less(-)",-1,1)</f>
        <v>1</v>
      </c>
      <c r="K14" s="55" t="s">
        <v>64</v>
      </c>
      <c r="L14" s="55" t="s">
        <v>7</v>
      </c>
      <c r="M14" s="64"/>
      <c r="N14" s="63"/>
      <c r="O14" s="63"/>
      <c r="P14" s="65"/>
      <c r="Q14" s="63"/>
      <c r="R14" s="63"/>
      <c r="S14" s="65"/>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6">
        <f>total_amount_ba($B$2,$D$2,D14,F14,J14,K14,M14)</f>
        <v>99568.35</v>
      </c>
      <c r="BB14" s="67">
        <f>BA14+SUM(N14:AZ14)</f>
        <v>99568.35</v>
      </c>
      <c r="BC14" s="62" t="str">
        <f>SpellNumber(L14,BB14)</f>
        <v>INR  Ninety Nine Thousand Five Hundred &amp; Sixty Eight  and Paise Thirty Five Only</v>
      </c>
      <c r="BD14" s="71">
        <v>939</v>
      </c>
      <c r="BE14" s="71">
        <f>BD14*1.12*1.01</f>
        <v>1062.2</v>
      </c>
      <c r="BJ14" s="71">
        <f>D14*BD14</f>
        <v>42255</v>
      </c>
      <c r="IE14" s="16">
        <v>2</v>
      </c>
      <c r="IF14" s="16" t="s">
        <v>35</v>
      </c>
      <c r="IG14" s="16" t="s">
        <v>44</v>
      </c>
      <c r="IH14" s="16">
        <v>10</v>
      </c>
      <c r="II14" s="16" t="s">
        <v>38</v>
      </c>
    </row>
    <row r="15" spans="1:243" s="15" customFormat="1" ht="55.5" customHeight="1">
      <c r="A15" s="27">
        <v>3</v>
      </c>
      <c r="B15" s="75" t="s">
        <v>258</v>
      </c>
      <c r="C15" s="49" t="s">
        <v>247</v>
      </c>
      <c r="D15" s="68">
        <v>42</v>
      </c>
      <c r="E15" s="69" t="s">
        <v>394</v>
      </c>
      <c r="F15" s="70">
        <v>2269.19</v>
      </c>
      <c r="G15" s="63"/>
      <c r="H15" s="53"/>
      <c r="I15" s="52" t="s">
        <v>39</v>
      </c>
      <c r="J15" s="54">
        <f aca="true" t="shared" si="0" ref="J15:J78">IF(I15="Less(-)",-1,1)</f>
        <v>1</v>
      </c>
      <c r="K15" s="55" t="s">
        <v>64</v>
      </c>
      <c r="L15" s="55" t="s">
        <v>7</v>
      </c>
      <c r="M15" s="64"/>
      <c r="N15" s="63"/>
      <c r="O15" s="63"/>
      <c r="P15" s="65"/>
      <c r="Q15" s="63"/>
      <c r="R15" s="63"/>
      <c r="S15" s="65"/>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6">
        <f aca="true" t="shared" si="1" ref="BA15:BA78">total_amount_ba($B$2,$D$2,D15,F15,J15,K15,M15)</f>
        <v>95305.98</v>
      </c>
      <c r="BB15" s="67">
        <f aca="true" t="shared" si="2" ref="BB15:BB78">BA15+SUM(N15:AZ15)</f>
        <v>95305.98</v>
      </c>
      <c r="BC15" s="62" t="str">
        <f aca="true" t="shared" si="3" ref="BC15:BC78">SpellNumber(L15,BB15)</f>
        <v>INR  Ninety Five Thousand Three Hundred &amp; Five  and Paise Ninety Eight Only</v>
      </c>
      <c r="BD15" s="71">
        <v>447</v>
      </c>
      <c r="BE15" s="71">
        <f aca="true" t="shared" si="4" ref="BE15:BE78">BD15*1.12*1.01</f>
        <v>505.65</v>
      </c>
      <c r="BJ15" s="71">
        <f aca="true" t="shared" si="5" ref="BJ15:BJ78">D15*BD15</f>
        <v>18774</v>
      </c>
      <c r="IE15" s="16">
        <v>3</v>
      </c>
      <c r="IF15" s="16" t="s">
        <v>46</v>
      </c>
      <c r="IG15" s="16" t="s">
        <v>47</v>
      </c>
      <c r="IH15" s="16">
        <v>10</v>
      </c>
      <c r="II15" s="16" t="s">
        <v>38</v>
      </c>
    </row>
    <row r="16" spans="1:243" s="15" customFormat="1" ht="54" customHeight="1">
      <c r="A16" s="27">
        <v>4</v>
      </c>
      <c r="B16" s="75" t="s">
        <v>259</v>
      </c>
      <c r="C16" s="49" t="s">
        <v>43</v>
      </c>
      <c r="D16" s="68">
        <v>35</v>
      </c>
      <c r="E16" s="69" t="s">
        <v>394</v>
      </c>
      <c r="F16" s="70">
        <v>2325.75</v>
      </c>
      <c r="G16" s="63"/>
      <c r="H16" s="53"/>
      <c r="I16" s="52" t="s">
        <v>39</v>
      </c>
      <c r="J16" s="54">
        <f t="shared" si="0"/>
        <v>1</v>
      </c>
      <c r="K16" s="55" t="s">
        <v>64</v>
      </c>
      <c r="L16" s="55" t="s">
        <v>7</v>
      </c>
      <c r="M16" s="64"/>
      <c r="N16" s="63"/>
      <c r="O16" s="63"/>
      <c r="P16" s="65"/>
      <c r="Q16" s="63"/>
      <c r="R16" s="63"/>
      <c r="S16" s="65"/>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6">
        <f t="shared" si="1"/>
        <v>81401.25</v>
      </c>
      <c r="BB16" s="67">
        <f t="shared" si="2"/>
        <v>81401.25</v>
      </c>
      <c r="BC16" s="62" t="str">
        <f t="shared" si="3"/>
        <v>INR  Eighty One Thousand Four Hundred &amp; One  and Paise Twenty Five Only</v>
      </c>
      <c r="BD16" s="71">
        <v>497</v>
      </c>
      <c r="BE16" s="71">
        <f t="shared" si="4"/>
        <v>562.21</v>
      </c>
      <c r="BJ16" s="71">
        <f t="shared" si="5"/>
        <v>17395</v>
      </c>
      <c r="IE16" s="16">
        <v>1.01</v>
      </c>
      <c r="IF16" s="16" t="s">
        <v>40</v>
      </c>
      <c r="IG16" s="16" t="s">
        <v>36</v>
      </c>
      <c r="IH16" s="16">
        <v>123.223</v>
      </c>
      <c r="II16" s="16" t="s">
        <v>38</v>
      </c>
    </row>
    <row r="17" spans="1:243" s="15" customFormat="1" ht="57" customHeight="1">
      <c r="A17" s="27">
        <v>5</v>
      </c>
      <c r="B17" s="75" t="s">
        <v>260</v>
      </c>
      <c r="C17" s="49" t="s">
        <v>45</v>
      </c>
      <c r="D17" s="68">
        <v>2.5</v>
      </c>
      <c r="E17" s="69" t="s">
        <v>394</v>
      </c>
      <c r="F17" s="70">
        <v>2382.31</v>
      </c>
      <c r="G17" s="63"/>
      <c r="H17" s="53"/>
      <c r="I17" s="52" t="s">
        <v>39</v>
      </c>
      <c r="J17" s="54">
        <f t="shared" si="0"/>
        <v>1</v>
      </c>
      <c r="K17" s="55" t="s">
        <v>64</v>
      </c>
      <c r="L17" s="55" t="s">
        <v>7</v>
      </c>
      <c r="M17" s="64"/>
      <c r="N17" s="63"/>
      <c r="O17" s="63"/>
      <c r="P17" s="65"/>
      <c r="Q17" s="63"/>
      <c r="R17" s="63"/>
      <c r="S17" s="65"/>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6">
        <f t="shared" si="1"/>
        <v>5955.78</v>
      </c>
      <c r="BB17" s="67">
        <f t="shared" si="2"/>
        <v>5955.78</v>
      </c>
      <c r="BC17" s="62" t="str">
        <f t="shared" si="3"/>
        <v>INR  Five Thousand Nine Hundred &amp; Fifty Five  and Paise Seventy Eight Only</v>
      </c>
      <c r="BD17" s="71">
        <v>547</v>
      </c>
      <c r="BE17" s="71">
        <f t="shared" si="4"/>
        <v>618.77</v>
      </c>
      <c r="BJ17" s="71">
        <f t="shared" si="5"/>
        <v>1367.5</v>
      </c>
      <c r="IE17" s="16">
        <v>1.02</v>
      </c>
      <c r="IF17" s="16" t="s">
        <v>41</v>
      </c>
      <c r="IG17" s="16" t="s">
        <v>42</v>
      </c>
      <c r="IH17" s="16">
        <v>213</v>
      </c>
      <c r="II17" s="16" t="s">
        <v>38</v>
      </c>
    </row>
    <row r="18" spans="1:243" s="15" customFormat="1" ht="56.25" customHeight="1">
      <c r="A18" s="27">
        <v>6</v>
      </c>
      <c r="B18" s="75" t="s">
        <v>261</v>
      </c>
      <c r="C18" s="49" t="s">
        <v>48</v>
      </c>
      <c r="D18" s="68">
        <v>40</v>
      </c>
      <c r="E18" s="69" t="s">
        <v>394</v>
      </c>
      <c r="F18" s="70">
        <v>505.65</v>
      </c>
      <c r="G18" s="63"/>
      <c r="H18" s="53"/>
      <c r="I18" s="52" t="s">
        <v>39</v>
      </c>
      <c r="J18" s="54">
        <f t="shared" si="0"/>
        <v>1</v>
      </c>
      <c r="K18" s="55" t="s">
        <v>64</v>
      </c>
      <c r="L18" s="55" t="s">
        <v>7</v>
      </c>
      <c r="M18" s="64"/>
      <c r="N18" s="63"/>
      <c r="O18" s="63"/>
      <c r="P18" s="65"/>
      <c r="Q18" s="63"/>
      <c r="R18" s="63"/>
      <c r="S18" s="65"/>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6">
        <f t="shared" si="1"/>
        <v>20226</v>
      </c>
      <c r="BB18" s="67">
        <f t="shared" si="2"/>
        <v>20226</v>
      </c>
      <c r="BC18" s="62" t="str">
        <f t="shared" si="3"/>
        <v>INR  Twenty Thousand Two Hundred &amp; Twenty Six  Only</v>
      </c>
      <c r="BD18" s="71">
        <v>12</v>
      </c>
      <c r="BE18" s="71">
        <f t="shared" si="4"/>
        <v>13.57</v>
      </c>
      <c r="BJ18" s="71">
        <f t="shared" si="5"/>
        <v>480</v>
      </c>
      <c r="IE18" s="16">
        <v>2</v>
      </c>
      <c r="IF18" s="16" t="s">
        <v>35</v>
      </c>
      <c r="IG18" s="16" t="s">
        <v>44</v>
      </c>
      <c r="IH18" s="16">
        <v>10</v>
      </c>
      <c r="II18" s="16" t="s">
        <v>38</v>
      </c>
    </row>
    <row r="19" spans="1:243" s="15" customFormat="1" ht="56.25" customHeight="1">
      <c r="A19" s="27">
        <v>7</v>
      </c>
      <c r="B19" s="75" t="s">
        <v>262</v>
      </c>
      <c r="C19" s="49" t="s">
        <v>49</v>
      </c>
      <c r="D19" s="68">
        <v>40</v>
      </c>
      <c r="E19" s="69" t="s">
        <v>394</v>
      </c>
      <c r="F19" s="70">
        <v>562.21</v>
      </c>
      <c r="G19" s="63"/>
      <c r="H19" s="53"/>
      <c r="I19" s="52" t="s">
        <v>39</v>
      </c>
      <c r="J19" s="54">
        <f t="shared" si="0"/>
        <v>1</v>
      </c>
      <c r="K19" s="55" t="s">
        <v>64</v>
      </c>
      <c r="L19" s="55" t="s">
        <v>7</v>
      </c>
      <c r="M19" s="64"/>
      <c r="N19" s="63"/>
      <c r="O19" s="63"/>
      <c r="P19" s="65"/>
      <c r="Q19" s="63"/>
      <c r="R19" s="63"/>
      <c r="S19" s="65"/>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6">
        <f t="shared" si="1"/>
        <v>22488.4</v>
      </c>
      <c r="BB19" s="67">
        <f t="shared" si="2"/>
        <v>22488.4</v>
      </c>
      <c r="BC19" s="62" t="str">
        <f t="shared" si="3"/>
        <v>INR  Twenty Two Thousand Four Hundred &amp; Eighty Eight  and Paise Forty Only</v>
      </c>
      <c r="BD19" s="71">
        <v>60</v>
      </c>
      <c r="BE19" s="71">
        <f t="shared" si="4"/>
        <v>67.87</v>
      </c>
      <c r="BJ19" s="71">
        <f t="shared" si="5"/>
        <v>2400</v>
      </c>
      <c r="IE19" s="16">
        <v>3</v>
      </c>
      <c r="IF19" s="16" t="s">
        <v>46</v>
      </c>
      <c r="IG19" s="16" t="s">
        <v>47</v>
      </c>
      <c r="IH19" s="16">
        <v>10</v>
      </c>
      <c r="II19" s="16" t="s">
        <v>38</v>
      </c>
    </row>
    <row r="20" spans="1:243" s="15" customFormat="1" ht="54.75" customHeight="1">
      <c r="A20" s="27">
        <v>8</v>
      </c>
      <c r="B20" s="75" t="s">
        <v>263</v>
      </c>
      <c r="C20" s="49" t="s">
        <v>50</v>
      </c>
      <c r="D20" s="68">
        <v>40</v>
      </c>
      <c r="E20" s="69" t="s">
        <v>394</v>
      </c>
      <c r="F20" s="70">
        <v>618.77</v>
      </c>
      <c r="G20" s="63"/>
      <c r="H20" s="53"/>
      <c r="I20" s="52" t="s">
        <v>39</v>
      </c>
      <c r="J20" s="54">
        <f t="shared" si="0"/>
        <v>1</v>
      </c>
      <c r="K20" s="55" t="s">
        <v>64</v>
      </c>
      <c r="L20" s="55" t="s">
        <v>7</v>
      </c>
      <c r="M20" s="64"/>
      <c r="N20" s="63"/>
      <c r="O20" s="63"/>
      <c r="P20" s="65"/>
      <c r="Q20" s="63"/>
      <c r="R20" s="63"/>
      <c r="S20" s="65"/>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6">
        <f t="shared" si="1"/>
        <v>24750.8</v>
      </c>
      <c r="BB20" s="67">
        <f t="shared" si="2"/>
        <v>24750.8</v>
      </c>
      <c r="BC20" s="62" t="str">
        <f t="shared" si="3"/>
        <v>INR  Twenty Four Thousand Seven Hundred &amp; Fifty  and Paise Eighty Only</v>
      </c>
      <c r="BD20" s="71">
        <v>9</v>
      </c>
      <c r="BE20" s="71">
        <f t="shared" si="4"/>
        <v>10.18</v>
      </c>
      <c r="BJ20" s="71">
        <f t="shared" si="5"/>
        <v>360</v>
      </c>
      <c r="IE20" s="16">
        <v>1.01</v>
      </c>
      <c r="IF20" s="16" t="s">
        <v>40</v>
      </c>
      <c r="IG20" s="16" t="s">
        <v>36</v>
      </c>
      <c r="IH20" s="16">
        <v>123.223</v>
      </c>
      <c r="II20" s="16" t="s">
        <v>38</v>
      </c>
    </row>
    <row r="21" spans="1:243" s="15" customFormat="1" ht="108">
      <c r="A21" s="27">
        <v>9</v>
      </c>
      <c r="B21" s="75" t="s">
        <v>264</v>
      </c>
      <c r="C21" s="49" t="s">
        <v>51</v>
      </c>
      <c r="D21" s="68">
        <v>30</v>
      </c>
      <c r="E21" s="69" t="s">
        <v>248</v>
      </c>
      <c r="F21" s="70">
        <v>371.03</v>
      </c>
      <c r="G21" s="63"/>
      <c r="H21" s="53"/>
      <c r="I21" s="52" t="s">
        <v>39</v>
      </c>
      <c r="J21" s="54">
        <f t="shared" si="0"/>
        <v>1</v>
      </c>
      <c r="K21" s="55" t="s">
        <v>64</v>
      </c>
      <c r="L21" s="55" t="s">
        <v>7</v>
      </c>
      <c r="M21" s="64"/>
      <c r="N21" s="63"/>
      <c r="O21" s="63"/>
      <c r="P21" s="65"/>
      <c r="Q21" s="63"/>
      <c r="R21" s="63"/>
      <c r="S21" s="65"/>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6">
        <f t="shared" si="1"/>
        <v>11130.9</v>
      </c>
      <c r="BB21" s="67">
        <f t="shared" si="2"/>
        <v>11130.9</v>
      </c>
      <c r="BC21" s="62" t="str">
        <f t="shared" si="3"/>
        <v>INR  Eleven Thousand One Hundred &amp; Thirty  and Paise Ninety Only</v>
      </c>
      <c r="BD21" s="71">
        <v>99</v>
      </c>
      <c r="BE21" s="71">
        <f t="shared" si="4"/>
        <v>111.99</v>
      </c>
      <c r="BJ21" s="71">
        <f t="shared" si="5"/>
        <v>2970</v>
      </c>
      <c r="IE21" s="16"/>
      <c r="IF21" s="16"/>
      <c r="IG21" s="16"/>
      <c r="IH21" s="16"/>
      <c r="II21" s="16"/>
    </row>
    <row r="22" spans="1:243" s="15" customFormat="1" ht="108">
      <c r="A22" s="27">
        <v>10</v>
      </c>
      <c r="B22" s="75" t="s">
        <v>265</v>
      </c>
      <c r="C22" s="49" t="s">
        <v>52</v>
      </c>
      <c r="D22" s="68">
        <v>27</v>
      </c>
      <c r="E22" s="69" t="s">
        <v>248</v>
      </c>
      <c r="F22" s="70">
        <v>391.4</v>
      </c>
      <c r="G22" s="63"/>
      <c r="H22" s="53"/>
      <c r="I22" s="52" t="s">
        <v>39</v>
      </c>
      <c r="J22" s="54">
        <f t="shared" si="0"/>
        <v>1</v>
      </c>
      <c r="K22" s="55" t="s">
        <v>64</v>
      </c>
      <c r="L22" s="55" t="s">
        <v>7</v>
      </c>
      <c r="M22" s="64"/>
      <c r="N22" s="63"/>
      <c r="O22" s="63"/>
      <c r="P22" s="65"/>
      <c r="Q22" s="63"/>
      <c r="R22" s="63"/>
      <c r="S22" s="65"/>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6">
        <f t="shared" si="1"/>
        <v>10567.8</v>
      </c>
      <c r="BB22" s="67">
        <f t="shared" si="2"/>
        <v>10567.8</v>
      </c>
      <c r="BC22" s="62" t="str">
        <f t="shared" si="3"/>
        <v>INR  Ten Thousand Five Hundred &amp; Sixty Seven  and Paise Eighty Only</v>
      </c>
      <c r="BD22" s="71">
        <v>21</v>
      </c>
      <c r="BE22" s="71">
        <f t="shared" si="4"/>
        <v>23.76</v>
      </c>
      <c r="BJ22" s="71">
        <f t="shared" si="5"/>
        <v>567</v>
      </c>
      <c r="IE22" s="16"/>
      <c r="IF22" s="16"/>
      <c r="IG22" s="16"/>
      <c r="IH22" s="16"/>
      <c r="II22" s="16"/>
    </row>
    <row r="23" spans="1:243" s="15" customFormat="1" ht="108">
      <c r="A23" s="27">
        <v>11</v>
      </c>
      <c r="B23" s="75" t="s">
        <v>266</v>
      </c>
      <c r="C23" s="49" t="s">
        <v>53</v>
      </c>
      <c r="D23" s="68">
        <v>25</v>
      </c>
      <c r="E23" s="69" t="s">
        <v>248</v>
      </c>
      <c r="F23" s="70">
        <v>411.76</v>
      </c>
      <c r="G23" s="63"/>
      <c r="H23" s="53"/>
      <c r="I23" s="52" t="s">
        <v>39</v>
      </c>
      <c r="J23" s="54">
        <f t="shared" si="0"/>
        <v>1</v>
      </c>
      <c r="K23" s="55" t="s">
        <v>64</v>
      </c>
      <c r="L23" s="55" t="s">
        <v>7</v>
      </c>
      <c r="M23" s="64"/>
      <c r="N23" s="63"/>
      <c r="O23" s="63"/>
      <c r="P23" s="65"/>
      <c r="Q23" s="63"/>
      <c r="R23" s="63"/>
      <c r="S23" s="65"/>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6">
        <f t="shared" si="1"/>
        <v>10294</v>
      </c>
      <c r="BB23" s="67">
        <f t="shared" si="2"/>
        <v>10294</v>
      </c>
      <c r="BC23" s="62" t="str">
        <f t="shared" si="3"/>
        <v>INR  Ten Thousand Two Hundred &amp; Ninety Four  Only</v>
      </c>
      <c r="BD23" s="71">
        <v>16</v>
      </c>
      <c r="BE23" s="71">
        <f t="shared" si="4"/>
        <v>18.1</v>
      </c>
      <c r="BJ23" s="71">
        <f t="shared" si="5"/>
        <v>400</v>
      </c>
      <c r="IE23" s="16"/>
      <c r="IF23" s="16"/>
      <c r="IG23" s="16"/>
      <c r="IH23" s="16"/>
      <c r="II23" s="16"/>
    </row>
    <row r="24" spans="1:243" s="15" customFormat="1" ht="108">
      <c r="A24" s="27">
        <v>12</v>
      </c>
      <c r="B24" s="75" t="s">
        <v>267</v>
      </c>
      <c r="C24" s="49" t="s">
        <v>54</v>
      </c>
      <c r="D24" s="68">
        <v>10</v>
      </c>
      <c r="E24" s="69" t="s">
        <v>248</v>
      </c>
      <c r="F24" s="70">
        <v>432.12</v>
      </c>
      <c r="G24" s="63"/>
      <c r="H24" s="53"/>
      <c r="I24" s="52" t="s">
        <v>39</v>
      </c>
      <c r="J24" s="54">
        <f t="shared" si="0"/>
        <v>1</v>
      </c>
      <c r="K24" s="55" t="s">
        <v>64</v>
      </c>
      <c r="L24" s="55" t="s">
        <v>7</v>
      </c>
      <c r="M24" s="64"/>
      <c r="N24" s="63"/>
      <c r="O24" s="63"/>
      <c r="P24" s="65"/>
      <c r="Q24" s="63"/>
      <c r="R24" s="63"/>
      <c r="S24" s="65"/>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6">
        <f t="shared" si="1"/>
        <v>4321.2</v>
      </c>
      <c r="BB24" s="67">
        <f t="shared" si="2"/>
        <v>4321.2</v>
      </c>
      <c r="BC24" s="62" t="str">
        <f t="shared" si="3"/>
        <v>INR  Four Thousand Three Hundred &amp; Twenty One  and Paise Twenty Only</v>
      </c>
      <c r="BD24" s="71">
        <v>13.92</v>
      </c>
      <c r="BE24" s="71">
        <f t="shared" si="4"/>
        <v>15.75</v>
      </c>
      <c r="BJ24" s="71">
        <f t="shared" si="5"/>
        <v>139.2</v>
      </c>
      <c r="IE24" s="16"/>
      <c r="IF24" s="16"/>
      <c r="IG24" s="16"/>
      <c r="IH24" s="16"/>
      <c r="II24" s="16"/>
    </row>
    <row r="25" spans="1:243" s="15" customFormat="1" ht="189">
      <c r="A25" s="27">
        <v>13</v>
      </c>
      <c r="B25" s="75" t="s">
        <v>268</v>
      </c>
      <c r="C25" s="49" t="s">
        <v>55</v>
      </c>
      <c r="D25" s="68">
        <v>17.885</v>
      </c>
      <c r="E25" s="69" t="s">
        <v>394</v>
      </c>
      <c r="F25" s="70">
        <v>7476.1</v>
      </c>
      <c r="G25" s="63"/>
      <c r="H25" s="53"/>
      <c r="I25" s="52" t="s">
        <v>39</v>
      </c>
      <c r="J25" s="54">
        <f t="shared" si="0"/>
        <v>1</v>
      </c>
      <c r="K25" s="55" t="s">
        <v>64</v>
      </c>
      <c r="L25" s="55" t="s">
        <v>7</v>
      </c>
      <c r="M25" s="64"/>
      <c r="N25" s="63"/>
      <c r="O25" s="63"/>
      <c r="P25" s="65"/>
      <c r="Q25" s="63"/>
      <c r="R25" s="63"/>
      <c r="S25" s="65"/>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6">
        <f t="shared" si="1"/>
        <v>133710.05</v>
      </c>
      <c r="BB25" s="67">
        <f t="shared" si="2"/>
        <v>133710.05</v>
      </c>
      <c r="BC25" s="62" t="str">
        <f t="shared" si="3"/>
        <v>INR  One Lakh Thirty Three Thousand Seven Hundred &amp; Ten  and Paise Five Only</v>
      </c>
      <c r="BD25" s="71">
        <v>782</v>
      </c>
      <c r="BE25" s="71">
        <f t="shared" si="4"/>
        <v>884.6</v>
      </c>
      <c r="BJ25" s="71">
        <f t="shared" si="5"/>
        <v>13986.07</v>
      </c>
      <c r="IE25" s="16"/>
      <c r="IF25" s="16"/>
      <c r="IG25" s="16"/>
      <c r="IH25" s="16"/>
      <c r="II25" s="16"/>
    </row>
    <row r="26" spans="1:243" s="15" customFormat="1" ht="189">
      <c r="A26" s="27">
        <v>14</v>
      </c>
      <c r="B26" s="75" t="s">
        <v>269</v>
      </c>
      <c r="C26" s="49" t="s">
        <v>56</v>
      </c>
      <c r="D26" s="68">
        <v>16.635</v>
      </c>
      <c r="E26" s="69" t="s">
        <v>394</v>
      </c>
      <c r="F26" s="70">
        <v>7583.56</v>
      </c>
      <c r="G26" s="63"/>
      <c r="H26" s="53"/>
      <c r="I26" s="52" t="s">
        <v>39</v>
      </c>
      <c r="J26" s="54">
        <f t="shared" si="0"/>
        <v>1</v>
      </c>
      <c r="K26" s="55" t="s">
        <v>64</v>
      </c>
      <c r="L26" s="55" t="s">
        <v>7</v>
      </c>
      <c r="M26" s="64"/>
      <c r="N26" s="63"/>
      <c r="O26" s="63"/>
      <c r="P26" s="65"/>
      <c r="Q26" s="63"/>
      <c r="R26" s="63"/>
      <c r="S26" s="65"/>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6">
        <f t="shared" si="1"/>
        <v>126152.52</v>
      </c>
      <c r="BB26" s="67">
        <f t="shared" si="2"/>
        <v>126152.52</v>
      </c>
      <c r="BC26" s="62" t="str">
        <f t="shared" si="3"/>
        <v>INR  One Lakh Twenty Six Thousand One Hundred &amp; Fifty Two  and Paise Fifty Two Only</v>
      </c>
      <c r="BD26" s="71">
        <v>517</v>
      </c>
      <c r="BE26" s="71">
        <f t="shared" si="4"/>
        <v>584.83</v>
      </c>
      <c r="BF26" s="77">
        <f>32500*1.12*1.01</f>
        <v>36764</v>
      </c>
      <c r="BG26" s="77">
        <f>BA26-BF26</f>
        <v>89388.52</v>
      </c>
      <c r="BH26" s="15">
        <f>BG26/F26</f>
        <v>11.7871448238031</v>
      </c>
      <c r="BI26" s="79">
        <f>D26-BH26</f>
        <v>4.848</v>
      </c>
      <c r="BJ26" s="71">
        <f t="shared" si="5"/>
        <v>8600.3</v>
      </c>
      <c r="IE26" s="16"/>
      <c r="IF26" s="16"/>
      <c r="IG26" s="16"/>
      <c r="IH26" s="16"/>
      <c r="II26" s="16"/>
    </row>
    <row r="27" spans="1:243" s="15" customFormat="1" ht="189">
      <c r="A27" s="27">
        <v>15</v>
      </c>
      <c r="B27" s="75" t="s">
        <v>270</v>
      </c>
      <c r="C27" s="49" t="s">
        <v>57</v>
      </c>
      <c r="D27" s="68">
        <v>14</v>
      </c>
      <c r="E27" s="69" t="s">
        <v>394</v>
      </c>
      <c r="F27" s="70">
        <v>7691.03</v>
      </c>
      <c r="G27" s="63"/>
      <c r="H27" s="53"/>
      <c r="I27" s="52" t="s">
        <v>39</v>
      </c>
      <c r="J27" s="54">
        <f t="shared" si="0"/>
        <v>1</v>
      </c>
      <c r="K27" s="55" t="s">
        <v>64</v>
      </c>
      <c r="L27" s="55" t="s">
        <v>7</v>
      </c>
      <c r="M27" s="64"/>
      <c r="N27" s="63"/>
      <c r="O27" s="63"/>
      <c r="P27" s="65"/>
      <c r="Q27" s="63"/>
      <c r="R27" s="63"/>
      <c r="S27" s="65"/>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6">
        <f t="shared" si="1"/>
        <v>107674.42</v>
      </c>
      <c r="BB27" s="67">
        <f t="shared" si="2"/>
        <v>107674.42</v>
      </c>
      <c r="BC27" s="62" t="str">
        <f t="shared" si="3"/>
        <v>INR  One Lakh Seven Thousand Six Hundred &amp; Seventy Four  and Paise Forty Two Only</v>
      </c>
      <c r="BD27" s="71">
        <v>1391</v>
      </c>
      <c r="BE27" s="71">
        <f t="shared" si="4"/>
        <v>1573.5</v>
      </c>
      <c r="BF27" s="77">
        <f>87295*1.12*1.01</f>
        <v>98748.1</v>
      </c>
      <c r="BG27" s="77">
        <f>BA27-BF27</f>
        <v>8926.32</v>
      </c>
      <c r="BH27" s="15">
        <f>BG27/F27</f>
        <v>1.16061437804819</v>
      </c>
      <c r="BI27" s="79">
        <f>D27-BH27</f>
        <v>12.839</v>
      </c>
      <c r="BJ27" s="71">
        <f t="shared" si="5"/>
        <v>19474</v>
      </c>
      <c r="IE27" s="16"/>
      <c r="IF27" s="16"/>
      <c r="IG27" s="16"/>
      <c r="IH27" s="16"/>
      <c r="II27" s="16"/>
    </row>
    <row r="28" spans="1:243" s="15" customFormat="1" ht="189">
      <c r="A28" s="27">
        <v>16</v>
      </c>
      <c r="B28" s="75" t="s">
        <v>271</v>
      </c>
      <c r="C28" s="49" t="s">
        <v>58</v>
      </c>
      <c r="D28" s="68">
        <v>4</v>
      </c>
      <c r="E28" s="69" t="s">
        <v>394</v>
      </c>
      <c r="F28" s="70">
        <v>7798.49</v>
      </c>
      <c r="G28" s="63"/>
      <c r="H28" s="53"/>
      <c r="I28" s="52" t="s">
        <v>39</v>
      </c>
      <c r="J28" s="54">
        <f t="shared" si="0"/>
        <v>1</v>
      </c>
      <c r="K28" s="55" t="s">
        <v>64</v>
      </c>
      <c r="L28" s="55" t="s">
        <v>7</v>
      </c>
      <c r="M28" s="64"/>
      <c r="N28" s="63"/>
      <c r="O28" s="63"/>
      <c r="P28" s="65"/>
      <c r="Q28" s="63"/>
      <c r="R28" s="63"/>
      <c r="S28" s="65"/>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6">
        <f t="shared" si="1"/>
        <v>31193.96</v>
      </c>
      <c r="BB28" s="67">
        <f t="shared" si="2"/>
        <v>31193.96</v>
      </c>
      <c r="BC28" s="62" t="str">
        <f t="shared" si="3"/>
        <v>INR  Thirty One Thousand One Hundred &amp; Ninety Three  and Paise Ninety Six Only</v>
      </c>
      <c r="BD28" s="71">
        <v>252.6</v>
      </c>
      <c r="BE28" s="71">
        <f t="shared" si="4"/>
        <v>285.74</v>
      </c>
      <c r="BJ28" s="71">
        <f t="shared" si="5"/>
        <v>1010.4</v>
      </c>
      <c r="IE28" s="16"/>
      <c r="IF28" s="16"/>
      <c r="IG28" s="16"/>
      <c r="IH28" s="16"/>
      <c r="II28" s="16"/>
    </row>
    <row r="29" spans="1:243" s="15" customFormat="1" ht="108">
      <c r="A29" s="27">
        <v>17</v>
      </c>
      <c r="B29" s="75" t="s">
        <v>272</v>
      </c>
      <c r="C29" s="49" t="s">
        <v>59</v>
      </c>
      <c r="D29" s="68">
        <v>1.5</v>
      </c>
      <c r="E29" s="69" t="s">
        <v>395</v>
      </c>
      <c r="F29" s="70">
        <v>83418.08</v>
      </c>
      <c r="G29" s="63"/>
      <c r="H29" s="53"/>
      <c r="I29" s="52" t="s">
        <v>39</v>
      </c>
      <c r="J29" s="54">
        <f t="shared" si="0"/>
        <v>1</v>
      </c>
      <c r="K29" s="55" t="s">
        <v>64</v>
      </c>
      <c r="L29" s="55" t="s">
        <v>7</v>
      </c>
      <c r="M29" s="64"/>
      <c r="N29" s="63"/>
      <c r="O29" s="63"/>
      <c r="P29" s="65"/>
      <c r="Q29" s="63"/>
      <c r="R29" s="63"/>
      <c r="S29" s="65"/>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6">
        <f t="shared" si="1"/>
        <v>125127.12</v>
      </c>
      <c r="BB29" s="67">
        <f t="shared" si="2"/>
        <v>125127.12</v>
      </c>
      <c r="BC29" s="62" t="str">
        <f t="shared" si="3"/>
        <v>INR  One Lakh Twenty Five Thousand One Hundred &amp; Twenty Seven  and Paise Twelve Only</v>
      </c>
      <c r="BD29" s="71">
        <v>11.02</v>
      </c>
      <c r="BE29" s="71">
        <f t="shared" si="4"/>
        <v>12.47</v>
      </c>
      <c r="BJ29" s="71">
        <f t="shared" si="5"/>
        <v>16.53</v>
      </c>
      <c r="IE29" s="16"/>
      <c r="IF29" s="16"/>
      <c r="IG29" s="16"/>
      <c r="IH29" s="16"/>
      <c r="II29" s="16"/>
    </row>
    <row r="30" spans="1:243" s="15" customFormat="1" ht="108">
      <c r="A30" s="27">
        <v>18</v>
      </c>
      <c r="B30" s="75" t="s">
        <v>273</v>
      </c>
      <c r="C30" s="49" t="s">
        <v>60</v>
      </c>
      <c r="D30" s="68">
        <v>1.5</v>
      </c>
      <c r="E30" s="69" t="s">
        <v>395</v>
      </c>
      <c r="F30" s="70">
        <v>83904.5</v>
      </c>
      <c r="G30" s="63"/>
      <c r="H30" s="53"/>
      <c r="I30" s="52" t="s">
        <v>39</v>
      </c>
      <c r="J30" s="54">
        <f t="shared" si="0"/>
        <v>1</v>
      </c>
      <c r="K30" s="55" t="s">
        <v>64</v>
      </c>
      <c r="L30" s="55" t="s">
        <v>7</v>
      </c>
      <c r="M30" s="64"/>
      <c r="N30" s="63"/>
      <c r="O30" s="63"/>
      <c r="P30" s="65"/>
      <c r="Q30" s="63"/>
      <c r="R30" s="63"/>
      <c r="S30" s="65"/>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6">
        <f t="shared" si="1"/>
        <v>125856.75</v>
      </c>
      <c r="BB30" s="67">
        <f t="shared" si="2"/>
        <v>125856.75</v>
      </c>
      <c r="BC30" s="62" t="str">
        <f t="shared" si="3"/>
        <v>INR  One Lakh Twenty Five Thousand Eight Hundred &amp; Fifty Six  and Paise Seventy Five Only</v>
      </c>
      <c r="BD30" s="71">
        <v>1956</v>
      </c>
      <c r="BE30" s="71">
        <f t="shared" si="4"/>
        <v>2212.63</v>
      </c>
      <c r="BJ30" s="71">
        <f t="shared" si="5"/>
        <v>2934</v>
      </c>
      <c r="IE30" s="16"/>
      <c r="IF30" s="16"/>
      <c r="IG30" s="16"/>
      <c r="IH30" s="16"/>
      <c r="II30" s="16"/>
    </row>
    <row r="31" spans="1:243" s="15" customFormat="1" ht="155.25" customHeight="1">
      <c r="A31" s="27">
        <v>19</v>
      </c>
      <c r="B31" s="75" t="s">
        <v>274</v>
      </c>
      <c r="C31" s="49" t="s">
        <v>70</v>
      </c>
      <c r="D31" s="68">
        <v>1.53</v>
      </c>
      <c r="E31" s="69" t="s">
        <v>395</v>
      </c>
      <c r="F31" s="70">
        <v>84390.91</v>
      </c>
      <c r="G31" s="63"/>
      <c r="H31" s="53"/>
      <c r="I31" s="52" t="s">
        <v>39</v>
      </c>
      <c r="J31" s="54">
        <f t="shared" si="0"/>
        <v>1</v>
      </c>
      <c r="K31" s="55" t="s">
        <v>64</v>
      </c>
      <c r="L31" s="55" t="s">
        <v>7</v>
      </c>
      <c r="M31" s="64"/>
      <c r="N31" s="63"/>
      <c r="O31" s="63"/>
      <c r="P31" s="65"/>
      <c r="Q31" s="63"/>
      <c r="R31" s="63"/>
      <c r="S31" s="65"/>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6">
        <f t="shared" si="1"/>
        <v>129118.09</v>
      </c>
      <c r="BB31" s="67">
        <f t="shared" si="2"/>
        <v>129118.09</v>
      </c>
      <c r="BC31" s="62" t="str">
        <f t="shared" si="3"/>
        <v>INR  One Lakh Twenty Nine Thousand One Hundred &amp; Eighteen  and Paise Nine Only</v>
      </c>
      <c r="BD31" s="71">
        <v>71.15</v>
      </c>
      <c r="BE31" s="71">
        <f t="shared" si="4"/>
        <v>80.48</v>
      </c>
      <c r="BJ31" s="71">
        <f t="shared" si="5"/>
        <v>108.86</v>
      </c>
      <c r="IE31" s="16"/>
      <c r="IF31" s="16"/>
      <c r="IG31" s="16"/>
      <c r="IH31" s="16"/>
      <c r="II31" s="16"/>
    </row>
    <row r="32" spans="1:243" s="15" customFormat="1" ht="108">
      <c r="A32" s="27">
        <v>20</v>
      </c>
      <c r="B32" s="75" t="s">
        <v>275</v>
      </c>
      <c r="C32" s="49" t="s">
        <v>71</v>
      </c>
      <c r="D32" s="68">
        <v>0.377</v>
      </c>
      <c r="E32" s="69" t="s">
        <v>395</v>
      </c>
      <c r="F32" s="70">
        <v>84877.33</v>
      </c>
      <c r="G32" s="63"/>
      <c r="H32" s="53"/>
      <c r="I32" s="52" t="s">
        <v>39</v>
      </c>
      <c r="J32" s="54">
        <f t="shared" si="0"/>
        <v>1</v>
      </c>
      <c r="K32" s="55" t="s">
        <v>64</v>
      </c>
      <c r="L32" s="55" t="s">
        <v>7</v>
      </c>
      <c r="M32" s="64"/>
      <c r="N32" s="63"/>
      <c r="O32" s="63"/>
      <c r="P32" s="65"/>
      <c r="Q32" s="63"/>
      <c r="R32" s="63"/>
      <c r="S32" s="65"/>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6">
        <f t="shared" si="1"/>
        <v>31998.75</v>
      </c>
      <c r="BB32" s="67">
        <f t="shared" si="2"/>
        <v>31998.75</v>
      </c>
      <c r="BC32" s="62" t="str">
        <f t="shared" si="3"/>
        <v>INR  Thirty One Thousand Nine Hundred &amp; Ninety Eight  and Paise Seventy Five Only</v>
      </c>
      <c r="BD32" s="71">
        <v>122</v>
      </c>
      <c r="BE32" s="71">
        <f t="shared" si="4"/>
        <v>138.01</v>
      </c>
      <c r="BJ32" s="71">
        <f t="shared" si="5"/>
        <v>45.99</v>
      </c>
      <c r="IE32" s="16"/>
      <c r="IF32" s="16"/>
      <c r="IG32" s="16"/>
      <c r="IH32" s="16"/>
      <c r="II32" s="16"/>
    </row>
    <row r="33" spans="1:243" s="15" customFormat="1" ht="43.5" customHeight="1">
      <c r="A33" s="27">
        <v>21</v>
      </c>
      <c r="B33" s="75" t="s">
        <v>368</v>
      </c>
      <c r="C33" s="49" t="s">
        <v>72</v>
      </c>
      <c r="D33" s="68">
        <v>23</v>
      </c>
      <c r="E33" s="69" t="s">
        <v>394</v>
      </c>
      <c r="F33" s="70">
        <v>5869.8</v>
      </c>
      <c r="G33" s="63"/>
      <c r="H33" s="53"/>
      <c r="I33" s="52" t="s">
        <v>39</v>
      </c>
      <c r="J33" s="54">
        <f t="shared" si="0"/>
        <v>1</v>
      </c>
      <c r="K33" s="55" t="s">
        <v>64</v>
      </c>
      <c r="L33" s="55" t="s">
        <v>7</v>
      </c>
      <c r="M33" s="64"/>
      <c r="N33" s="63"/>
      <c r="O33" s="63"/>
      <c r="P33" s="65"/>
      <c r="Q33" s="63"/>
      <c r="R33" s="63"/>
      <c r="S33" s="65"/>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6">
        <f t="shared" si="1"/>
        <v>135005.4</v>
      </c>
      <c r="BB33" s="67">
        <f t="shared" si="2"/>
        <v>135005.4</v>
      </c>
      <c r="BC33" s="62" t="str">
        <f t="shared" si="3"/>
        <v>INR  One Lakh Thirty Five Thousand  &amp;Five  and Paise Forty Only</v>
      </c>
      <c r="BD33" s="71">
        <v>175</v>
      </c>
      <c r="BE33" s="71">
        <f t="shared" si="4"/>
        <v>197.96</v>
      </c>
      <c r="BJ33" s="71">
        <f t="shared" si="5"/>
        <v>4025</v>
      </c>
      <c r="IE33" s="16"/>
      <c r="IF33" s="16"/>
      <c r="IG33" s="16"/>
      <c r="IH33" s="16"/>
      <c r="II33" s="16"/>
    </row>
    <row r="34" spans="1:243" s="15" customFormat="1" ht="30" customHeight="1">
      <c r="A34" s="27">
        <v>22</v>
      </c>
      <c r="B34" s="75" t="s">
        <v>369</v>
      </c>
      <c r="C34" s="49" t="s">
        <v>73</v>
      </c>
      <c r="D34" s="68">
        <v>30</v>
      </c>
      <c r="E34" s="69" t="s">
        <v>394</v>
      </c>
      <c r="F34" s="70">
        <v>5995.36</v>
      </c>
      <c r="G34" s="63"/>
      <c r="H34" s="53"/>
      <c r="I34" s="52" t="s">
        <v>39</v>
      </c>
      <c r="J34" s="54">
        <f t="shared" si="0"/>
        <v>1</v>
      </c>
      <c r="K34" s="55" t="s">
        <v>64</v>
      </c>
      <c r="L34" s="55" t="s">
        <v>7</v>
      </c>
      <c r="M34" s="64"/>
      <c r="N34" s="63"/>
      <c r="O34" s="63"/>
      <c r="P34" s="65"/>
      <c r="Q34" s="63"/>
      <c r="R34" s="63"/>
      <c r="S34" s="65"/>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6">
        <f t="shared" si="1"/>
        <v>179860.8</v>
      </c>
      <c r="BB34" s="67">
        <f t="shared" si="2"/>
        <v>179860.8</v>
      </c>
      <c r="BC34" s="62" t="str">
        <f t="shared" si="3"/>
        <v>INR  One Lakh Seventy Nine Thousand Eight Hundred &amp; Sixty  and Paise Eighty Only</v>
      </c>
      <c r="BD34" s="71">
        <v>179</v>
      </c>
      <c r="BE34" s="71">
        <f t="shared" si="4"/>
        <v>202.48</v>
      </c>
      <c r="BJ34" s="71">
        <f t="shared" si="5"/>
        <v>5370</v>
      </c>
      <c r="IE34" s="16"/>
      <c r="IF34" s="16"/>
      <c r="IG34" s="16"/>
      <c r="IH34" s="16"/>
      <c r="II34" s="16"/>
    </row>
    <row r="35" spans="1:243" s="15" customFormat="1" ht="29.25" customHeight="1">
      <c r="A35" s="27">
        <v>23</v>
      </c>
      <c r="B35" s="75" t="s">
        <v>370</v>
      </c>
      <c r="C35" s="49" t="s">
        <v>74</v>
      </c>
      <c r="D35" s="68">
        <v>30</v>
      </c>
      <c r="E35" s="69" t="s">
        <v>394</v>
      </c>
      <c r="F35" s="70">
        <v>6120.92</v>
      </c>
      <c r="G35" s="63"/>
      <c r="H35" s="53"/>
      <c r="I35" s="52" t="s">
        <v>39</v>
      </c>
      <c r="J35" s="54">
        <f t="shared" si="0"/>
        <v>1</v>
      </c>
      <c r="K35" s="55" t="s">
        <v>64</v>
      </c>
      <c r="L35" s="55" t="s">
        <v>7</v>
      </c>
      <c r="M35" s="64"/>
      <c r="N35" s="63"/>
      <c r="O35" s="63"/>
      <c r="P35" s="65"/>
      <c r="Q35" s="63"/>
      <c r="R35" s="63"/>
      <c r="S35" s="65"/>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6">
        <f t="shared" si="1"/>
        <v>183627.6</v>
      </c>
      <c r="BB35" s="67">
        <f t="shared" si="2"/>
        <v>183627.6</v>
      </c>
      <c r="BC35" s="62" t="str">
        <f t="shared" si="3"/>
        <v>INR  One Lakh Eighty Three Thousand Six Hundred &amp; Twenty Seven  and Paise Sixty Only</v>
      </c>
      <c r="BD35" s="71">
        <v>183</v>
      </c>
      <c r="BE35" s="71">
        <f t="shared" si="4"/>
        <v>207.01</v>
      </c>
      <c r="BJ35" s="71">
        <f t="shared" si="5"/>
        <v>5490</v>
      </c>
      <c r="IE35" s="16"/>
      <c r="IF35" s="16"/>
      <c r="IG35" s="16"/>
      <c r="IH35" s="16"/>
      <c r="II35" s="16"/>
    </row>
    <row r="36" spans="1:243" s="15" customFormat="1" ht="54" customHeight="1">
      <c r="A36" s="27">
        <v>24</v>
      </c>
      <c r="B36" s="75" t="s">
        <v>276</v>
      </c>
      <c r="C36" s="49" t="s">
        <v>75</v>
      </c>
      <c r="D36" s="68">
        <v>8999.95</v>
      </c>
      <c r="E36" s="69" t="s">
        <v>248</v>
      </c>
      <c r="F36" s="70">
        <v>21.49</v>
      </c>
      <c r="G36" s="63"/>
      <c r="H36" s="53"/>
      <c r="I36" s="52" t="s">
        <v>39</v>
      </c>
      <c r="J36" s="54">
        <f t="shared" si="0"/>
        <v>1</v>
      </c>
      <c r="K36" s="55" t="s">
        <v>64</v>
      </c>
      <c r="L36" s="55" t="s">
        <v>7</v>
      </c>
      <c r="M36" s="64"/>
      <c r="N36" s="63"/>
      <c r="O36" s="63"/>
      <c r="P36" s="65"/>
      <c r="Q36" s="63"/>
      <c r="R36" s="63"/>
      <c r="S36" s="65"/>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6">
        <f t="shared" si="1"/>
        <v>193408.93</v>
      </c>
      <c r="BB36" s="67">
        <f t="shared" si="2"/>
        <v>193408.93</v>
      </c>
      <c r="BC36" s="62" t="str">
        <f t="shared" si="3"/>
        <v>INR  One Lakh Ninety Three Thousand Four Hundred &amp; Eight  and Paise Ninety Three Only</v>
      </c>
      <c r="BD36" s="71">
        <v>151</v>
      </c>
      <c r="BE36" s="71">
        <f t="shared" si="4"/>
        <v>170.81</v>
      </c>
      <c r="BJ36" s="71">
        <f t="shared" si="5"/>
        <v>1358992.45</v>
      </c>
      <c r="IE36" s="16"/>
      <c r="IF36" s="16"/>
      <c r="IG36" s="16"/>
      <c r="IH36" s="16"/>
      <c r="II36" s="16"/>
    </row>
    <row r="37" spans="1:243" s="15" customFormat="1" ht="81.75" customHeight="1">
      <c r="A37" s="27">
        <v>25</v>
      </c>
      <c r="B37" s="75" t="s">
        <v>277</v>
      </c>
      <c r="C37" s="49" t="s">
        <v>76</v>
      </c>
      <c r="D37" s="68">
        <v>1805</v>
      </c>
      <c r="E37" s="69" t="s">
        <v>248</v>
      </c>
      <c r="F37" s="70">
        <v>290.72</v>
      </c>
      <c r="G37" s="63"/>
      <c r="H37" s="53"/>
      <c r="I37" s="52" t="s">
        <v>39</v>
      </c>
      <c r="J37" s="54">
        <f t="shared" si="0"/>
        <v>1</v>
      </c>
      <c r="K37" s="55" t="s">
        <v>64</v>
      </c>
      <c r="L37" s="55" t="s">
        <v>7</v>
      </c>
      <c r="M37" s="64"/>
      <c r="N37" s="63"/>
      <c r="O37" s="63"/>
      <c r="P37" s="65"/>
      <c r="Q37" s="63"/>
      <c r="R37" s="63"/>
      <c r="S37" s="65"/>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6">
        <f t="shared" si="1"/>
        <v>524749.6</v>
      </c>
      <c r="BB37" s="67">
        <f t="shared" si="2"/>
        <v>524749.6</v>
      </c>
      <c r="BC37" s="62" t="str">
        <f t="shared" si="3"/>
        <v>INR  Five Lakh Twenty Four Thousand Seven Hundred &amp; Forty Nine  and Paise Sixty Only</v>
      </c>
      <c r="BD37" s="71">
        <v>155</v>
      </c>
      <c r="BE37" s="71">
        <f t="shared" si="4"/>
        <v>175.34</v>
      </c>
      <c r="BJ37" s="71">
        <f t="shared" si="5"/>
        <v>279775</v>
      </c>
      <c r="IE37" s="16"/>
      <c r="IF37" s="16"/>
      <c r="IG37" s="16"/>
      <c r="IH37" s="16"/>
      <c r="II37" s="16"/>
    </row>
    <row r="38" spans="1:243" s="15" customFormat="1" ht="68.25" customHeight="1">
      <c r="A38" s="27">
        <v>26</v>
      </c>
      <c r="B38" s="75" t="s">
        <v>278</v>
      </c>
      <c r="C38" s="49" t="s">
        <v>77</v>
      </c>
      <c r="D38" s="68">
        <v>140</v>
      </c>
      <c r="E38" s="69" t="s">
        <v>394</v>
      </c>
      <c r="F38" s="70">
        <v>835.96</v>
      </c>
      <c r="G38" s="63"/>
      <c r="H38" s="53"/>
      <c r="I38" s="52" t="s">
        <v>39</v>
      </c>
      <c r="J38" s="54">
        <f t="shared" si="0"/>
        <v>1</v>
      </c>
      <c r="K38" s="55" t="s">
        <v>64</v>
      </c>
      <c r="L38" s="55" t="s">
        <v>7</v>
      </c>
      <c r="M38" s="64"/>
      <c r="N38" s="63"/>
      <c r="O38" s="63"/>
      <c r="P38" s="65"/>
      <c r="Q38" s="63"/>
      <c r="R38" s="63"/>
      <c r="S38" s="65"/>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6">
        <f t="shared" si="1"/>
        <v>117034.4</v>
      </c>
      <c r="BB38" s="67">
        <f t="shared" si="2"/>
        <v>117034.4</v>
      </c>
      <c r="BC38" s="62" t="str">
        <f t="shared" si="3"/>
        <v>INR  One Lakh Seventeen Thousand  &amp;Thirty Four  and Paise Forty Only</v>
      </c>
      <c r="BD38" s="71">
        <v>159</v>
      </c>
      <c r="BE38" s="71">
        <f t="shared" si="4"/>
        <v>179.86</v>
      </c>
      <c r="BJ38" s="71">
        <f t="shared" si="5"/>
        <v>22260</v>
      </c>
      <c r="IE38" s="16"/>
      <c r="IF38" s="16"/>
      <c r="IG38" s="16"/>
      <c r="IH38" s="16"/>
      <c r="II38" s="16"/>
    </row>
    <row r="39" spans="1:243" s="15" customFormat="1" ht="57" customHeight="1">
      <c r="A39" s="27">
        <v>27</v>
      </c>
      <c r="B39" s="75" t="s">
        <v>279</v>
      </c>
      <c r="C39" s="49" t="s">
        <v>78</v>
      </c>
      <c r="D39" s="68">
        <v>140</v>
      </c>
      <c r="E39" s="69" t="s">
        <v>248</v>
      </c>
      <c r="F39" s="70">
        <v>56.56</v>
      </c>
      <c r="G39" s="63"/>
      <c r="H39" s="53"/>
      <c r="I39" s="52" t="s">
        <v>39</v>
      </c>
      <c r="J39" s="54">
        <f t="shared" si="0"/>
        <v>1</v>
      </c>
      <c r="K39" s="55" t="s">
        <v>64</v>
      </c>
      <c r="L39" s="55" t="s">
        <v>7</v>
      </c>
      <c r="M39" s="64"/>
      <c r="N39" s="63"/>
      <c r="O39" s="63"/>
      <c r="P39" s="65"/>
      <c r="Q39" s="63"/>
      <c r="R39" s="63"/>
      <c r="S39" s="65"/>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6">
        <f t="shared" si="1"/>
        <v>7918.4</v>
      </c>
      <c r="BB39" s="67">
        <f t="shared" si="2"/>
        <v>7918.4</v>
      </c>
      <c r="BC39" s="62" t="str">
        <f t="shared" si="3"/>
        <v>INR  Seven Thousand Nine Hundred &amp; Eighteen  and Paise Forty Only</v>
      </c>
      <c r="BD39" s="71">
        <v>133</v>
      </c>
      <c r="BE39" s="71">
        <f t="shared" si="4"/>
        <v>150.45</v>
      </c>
      <c r="BJ39" s="71">
        <f t="shared" si="5"/>
        <v>18620</v>
      </c>
      <c r="IE39" s="16"/>
      <c r="IF39" s="16"/>
      <c r="IG39" s="16"/>
      <c r="IH39" s="16"/>
      <c r="II39" s="16"/>
    </row>
    <row r="40" spans="1:243" s="15" customFormat="1" ht="54.75" customHeight="1">
      <c r="A40" s="27">
        <v>28</v>
      </c>
      <c r="B40" s="75" t="s">
        <v>280</v>
      </c>
      <c r="C40" s="49" t="s">
        <v>79</v>
      </c>
      <c r="D40" s="68">
        <v>120</v>
      </c>
      <c r="E40" s="69" t="s">
        <v>248</v>
      </c>
      <c r="F40" s="70">
        <v>63.35</v>
      </c>
      <c r="G40" s="63"/>
      <c r="H40" s="53"/>
      <c r="I40" s="52" t="s">
        <v>39</v>
      </c>
      <c r="J40" s="54">
        <f t="shared" si="0"/>
        <v>1</v>
      </c>
      <c r="K40" s="55" t="s">
        <v>64</v>
      </c>
      <c r="L40" s="55" t="s">
        <v>7</v>
      </c>
      <c r="M40" s="64"/>
      <c r="N40" s="63"/>
      <c r="O40" s="63"/>
      <c r="P40" s="65"/>
      <c r="Q40" s="63"/>
      <c r="R40" s="63"/>
      <c r="S40" s="65"/>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6">
        <f t="shared" si="1"/>
        <v>7602</v>
      </c>
      <c r="BB40" s="67">
        <f t="shared" si="2"/>
        <v>7602</v>
      </c>
      <c r="BC40" s="62" t="str">
        <f t="shared" si="3"/>
        <v>INR  Seven Thousand Six Hundred &amp; Two  Only</v>
      </c>
      <c r="BD40" s="71">
        <v>137</v>
      </c>
      <c r="BE40" s="71">
        <f t="shared" si="4"/>
        <v>154.97</v>
      </c>
      <c r="BJ40" s="71">
        <f t="shared" si="5"/>
        <v>16440</v>
      </c>
      <c r="IE40" s="16"/>
      <c r="IF40" s="16"/>
      <c r="IG40" s="16"/>
      <c r="IH40" s="16"/>
      <c r="II40" s="16"/>
    </row>
    <row r="41" spans="1:243" s="15" customFormat="1" ht="55.5" customHeight="1">
      <c r="A41" s="27">
        <v>29</v>
      </c>
      <c r="B41" s="75" t="s">
        <v>281</v>
      </c>
      <c r="C41" s="49" t="s">
        <v>80</v>
      </c>
      <c r="D41" s="68">
        <v>170</v>
      </c>
      <c r="E41" s="69" t="s">
        <v>248</v>
      </c>
      <c r="F41" s="70">
        <v>70.13</v>
      </c>
      <c r="G41" s="63"/>
      <c r="H41" s="53"/>
      <c r="I41" s="52" t="s">
        <v>39</v>
      </c>
      <c r="J41" s="54">
        <f t="shared" si="0"/>
        <v>1</v>
      </c>
      <c r="K41" s="55" t="s">
        <v>64</v>
      </c>
      <c r="L41" s="55" t="s">
        <v>7</v>
      </c>
      <c r="M41" s="64"/>
      <c r="N41" s="63"/>
      <c r="O41" s="63"/>
      <c r="P41" s="65"/>
      <c r="Q41" s="63"/>
      <c r="R41" s="63"/>
      <c r="S41" s="65"/>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6">
        <f t="shared" si="1"/>
        <v>11922.1</v>
      </c>
      <c r="BB41" s="67">
        <f t="shared" si="2"/>
        <v>11922.1</v>
      </c>
      <c r="BC41" s="62" t="str">
        <f t="shared" si="3"/>
        <v>INR  Eleven Thousand Nine Hundred &amp; Twenty Two  and Paise Ten Only</v>
      </c>
      <c r="BD41" s="71">
        <v>141</v>
      </c>
      <c r="BE41" s="71">
        <f t="shared" si="4"/>
        <v>159.5</v>
      </c>
      <c r="BJ41" s="71">
        <f t="shared" si="5"/>
        <v>23970</v>
      </c>
      <c r="IE41" s="16"/>
      <c r="IF41" s="16"/>
      <c r="IG41" s="16"/>
      <c r="IH41" s="16"/>
      <c r="II41" s="16"/>
    </row>
    <row r="42" spans="1:243" s="15" customFormat="1" ht="96.75" customHeight="1">
      <c r="A42" s="27">
        <v>30</v>
      </c>
      <c r="B42" s="75" t="s">
        <v>282</v>
      </c>
      <c r="C42" s="49" t="s">
        <v>81</v>
      </c>
      <c r="D42" s="68">
        <v>900</v>
      </c>
      <c r="E42" s="69" t="s">
        <v>396</v>
      </c>
      <c r="F42" s="70">
        <v>101.81</v>
      </c>
      <c r="G42" s="63"/>
      <c r="H42" s="53"/>
      <c r="I42" s="52" t="s">
        <v>39</v>
      </c>
      <c r="J42" s="54">
        <f t="shared" si="0"/>
        <v>1</v>
      </c>
      <c r="K42" s="55" t="s">
        <v>64</v>
      </c>
      <c r="L42" s="55" t="s">
        <v>7</v>
      </c>
      <c r="M42" s="64"/>
      <c r="N42" s="63"/>
      <c r="O42" s="63"/>
      <c r="P42" s="65"/>
      <c r="Q42" s="63"/>
      <c r="R42" s="63"/>
      <c r="S42" s="65"/>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6">
        <f t="shared" si="1"/>
        <v>91629</v>
      </c>
      <c r="BB42" s="67">
        <f t="shared" si="2"/>
        <v>91629</v>
      </c>
      <c r="BC42" s="62" t="str">
        <f t="shared" si="3"/>
        <v>INR  Ninety One Thousand Six Hundred &amp; Twenty Nine  Only</v>
      </c>
      <c r="BD42" s="71">
        <v>736</v>
      </c>
      <c r="BE42" s="71">
        <f t="shared" si="4"/>
        <v>832.56</v>
      </c>
      <c r="BJ42" s="71">
        <f t="shared" si="5"/>
        <v>662400</v>
      </c>
      <c r="IE42" s="16"/>
      <c r="IF42" s="16"/>
      <c r="IG42" s="16"/>
      <c r="IH42" s="16"/>
      <c r="II42" s="16"/>
    </row>
    <row r="43" spans="1:243" s="15" customFormat="1" ht="138.75" customHeight="1">
      <c r="A43" s="27">
        <v>31</v>
      </c>
      <c r="B43" s="75" t="s">
        <v>371</v>
      </c>
      <c r="C43" s="49" t="s">
        <v>82</v>
      </c>
      <c r="D43" s="68">
        <v>700</v>
      </c>
      <c r="E43" s="69" t="s">
        <v>396</v>
      </c>
      <c r="F43" s="70">
        <v>884.6</v>
      </c>
      <c r="G43" s="63"/>
      <c r="H43" s="53"/>
      <c r="I43" s="52" t="s">
        <v>39</v>
      </c>
      <c r="J43" s="54">
        <f t="shared" si="0"/>
        <v>1</v>
      </c>
      <c r="K43" s="55" t="s">
        <v>64</v>
      </c>
      <c r="L43" s="55" t="s">
        <v>7</v>
      </c>
      <c r="M43" s="64"/>
      <c r="N43" s="63"/>
      <c r="O43" s="63"/>
      <c r="P43" s="65"/>
      <c r="Q43" s="63"/>
      <c r="R43" s="63"/>
      <c r="S43" s="65"/>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6">
        <f t="shared" si="1"/>
        <v>619220</v>
      </c>
      <c r="BB43" s="67">
        <f t="shared" si="2"/>
        <v>619220</v>
      </c>
      <c r="BC43" s="62" t="str">
        <f t="shared" si="3"/>
        <v>INR  Six Lakh Nineteen Thousand Two Hundred &amp; Twenty  Only</v>
      </c>
      <c r="BD43" s="71">
        <v>48.5</v>
      </c>
      <c r="BE43" s="71">
        <f t="shared" si="4"/>
        <v>54.86</v>
      </c>
      <c r="BJ43" s="71">
        <f t="shared" si="5"/>
        <v>33950</v>
      </c>
      <c r="IE43" s="16"/>
      <c r="IF43" s="16"/>
      <c r="IG43" s="16"/>
      <c r="IH43" s="16"/>
      <c r="II43" s="16"/>
    </row>
    <row r="44" spans="1:243" s="15" customFormat="1" ht="54.75" customHeight="1">
      <c r="A44" s="27">
        <v>32</v>
      </c>
      <c r="B44" s="75" t="s">
        <v>283</v>
      </c>
      <c r="C44" s="49" t="s">
        <v>83</v>
      </c>
      <c r="D44" s="68">
        <v>850</v>
      </c>
      <c r="E44" s="69" t="s">
        <v>248</v>
      </c>
      <c r="F44" s="70">
        <v>233.03</v>
      </c>
      <c r="G44" s="63"/>
      <c r="H44" s="53"/>
      <c r="I44" s="52" t="s">
        <v>39</v>
      </c>
      <c r="J44" s="54">
        <f t="shared" si="0"/>
        <v>1</v>
      </c>
      <c r="K44" s="55" t="s">
        <v>64</v>
      </c>
      <c r="L44" s="55" t="s">
        <v>7</v>
      </c>
      <c r="M44" s="64"/>
      <c r="N44" s="63"/>
      <c r="O44" s="63"/>
      <c r="P44" s="65"/>
      <c r="Q44" s="63"/>
      <c r="R44" s="63"/>
      <c r="S44" s="65"/>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66">
        <f t="shared" si="1"/>
        <v>198075.5</v>
      </c>
      <c r="BB44" s="67">
        <f t="shared" si="2"/>
        <v>198075.5</v>
      </c>
      <c r="BC44" s="62" t="str">
        <f t="shared" si="3"/>
        <v>INR  One Lakh Ninety Eight Thousand  &amp;Seventy Five  and Paise Fifty Only</v>
      </c>
      <c r="BD44" s="71">
        <v>70</v>
      </c>
      <c r="BE44" s="71">
        <f t="shared" si="4"/>
        <v>79.18</v>
      </c>
      <c r="BJ44" s="71">
        <f t="shared" si="5"/>
        <v>59500</v>
      </c>
      <c r="IE44" s="16"/>
      <c r="IF44" s="16"/>
      <c r="IG44" s="16"/>
      <c r="IH44" s="16"/>
      <c r="II44" s="16"/>
    </row>
    <row r="45" spans="1:243" s="15" customFormat="1" ht="121.5">
      <c r="A45" s="27">
        <v>33</v>
      </c>
      <c r="B45" s="75" t="s">
        <v>284</v>
      </c>
      <c r="C45" s="49" t="s">
        <v>84</v>
      </c>
      <c r="D45" s="68">
        <v>2000</v>
      </c>
      <c r="E45" s="69" t="s">
        <v>248</v>
      </c>
      <c r="F45" s="70">
        <v>658.36</v>
      </c>
      <c r="G45" s="63"/>
      <c r="H45" s="53"/>
      <c r="I45" s="52" t="s">
        <v>39</v>
      </c>
      <c r="J45" s="54">
        <f t="shared" si="0"/>
        <v>1</v>
      </c>
      <c r="K45" s="55" t="s">
        <v>64</v>
      </c>
      <c r="L45" s="55" t="s">
        <v>7</v>
      </c>
      <c r="M45" s="64"/>
      <c r="N45" s="63"/>
      <c r="O45" s="63"/>
      <c r="P45" s="65"/>
      <c r="Q45" s="63"/>
      <c r="R45" s="63"/>
      <c r="S45" s="65"/>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66">
        <f t="shared" si="1"/>
        <v>1316720</v>
      </c>
      <c r="BB45" s="67">
        <f t="shared" si="2"/>
        <v>1316720</v>
      </c>
      <c r="BC45" s="62" t="str">
        <f t="shared" si="3"/>
        <v>INR  Thirteen Lakh Sixteen Thousand Seven Hundred &amp; Twenty  Only</v>
      </c>
      <c r="BD45" s="71">
        <v>9.15</v>
      </c>
      <c r="BE45" s="71">
        <f t="shared" si="4"/>
        <v>10.35</v>
      </c>
      <c r="BJ45" s="71">
        <f t="shared" si="5"/>
        <v>18300</v>
      </c>
      <c r="IE45" s="16"/>
      <c r="IF45" s="16"/>
      <c r="IG45" s="16"/>
      <c r="IH45" s="16"/>
      <c r="II45" s="16"/>
    </row>
    <row r="46" spans="1:243" s="15" customFormat="1" ht="69" customHeight="1">
      <c r="A46" s="27">
        <v>34</v>
      </c>
      <c r="B46" s="75" t="s">
        <v>285</v>
      </c>
      <c r="C46" s="49" t="s">
        <v>85</v>
      </c>
      <c r="D46" s="68">
        <v>500</v>
      </c>
      <c r="E46" s="69" t="s">
        <v>248</v>
      </c>
      <c r="F46" s="70">
        <v>349.54</v>
      </c>
      <c r="G46" s="63"/>
      <c r="H46" s="53"/>
      <c r="I46" s="52" t="s">
        <v>39</v>
      </c>
      <c r="J46" s="54">
        <f t="shared" si="0"/>
        <v>1</v>
      </c>
      <c r="K46" s="55" t="s">
        <v>64</v>
      </c>
      <c r="L46" s="55" t="s">
        <v>7</v>
      </c>
      <c r="M46" s="64"/>
      <c r="N46" s="63"/>
      <c r="O46" s="63"/>
      <c r="P46" s="65"/>
      <c r="Q46" s="63"/>
      <c r="R46" s="63"/>
      <c r="S46" s="65"/>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66">
        <f t="shared" si="1"/>
        <v>174770</v>
      </c>
      <c r="BB46" s="67">
        <f t="shared" si="2"/>
        <v>174770</v>
      </c>
      <c r="BC46" s="62" t="str">
        <f t="shared" si="3"/>
        <v>INR  One Lakh Seventy Four Thousand Seven Hundred &amp; Seventy  Only</v>
      </c>
      <c r="BD46" s="71">
        <v>49</v>
      </c>
      <c r="BE46" s="71">
        <f t="shared" si="4"/>
        <v>55.43</v>
      </c>
      <c r="BJ46" s="71">
        <f t="shared" si="5"/>
        <v>24500</v>
      </c>
      <c r="IE46" s="16"/>
      <c r="IF46" s="16"/>
      <c r="IG46" s="16"/>
      <c r="IH46" s="16"/>
      <c r="II46" s="16"/>
    </row>
    <row r="47" spans="1:243" s="15" customFormat="1" ht="69.75" customHeight="1">
      <c r="A47" s="27">
        <v>35</v>
      </c>
      <c r="B47" s="75" t="s">
        <v>286</v>
      </c>
      <c r="C47" s="49" t="s">
        <v>86</v>
      </c>
      <c r="D47" s="68">
        <v>10</v>
      </c>
      <c r="E47" s="69" t="s">
        <v>394</v>
      </c>
      <c r="F47" s="70">
        <v>6394.67</v>
      </c>
      <c r="G47" s="63"/>
      <c r="H47" s="53"/>
      <c r="I47" s="52" t="s">
        <v>39</v>
      </c>
      <c r="J47" s="54">
        <f t="shared" si="0"/>
        <v>1</v>
      </c>
      <c r="K47" s="55" t="s">
        <v>64</v>
      </c>
      <c r="L47" s="55" t="s">
        <v>7</v>
      </c>
      <c r="M47" s="64"/>
      <c r="N47" s="63"/>
      <c r="O47" s="63"/>
      <c r="P47" s="65"/>
      <c r="Q47" s="63"/>
      <c r="R47" s="63"/>
      <c r="S47" s="65"/>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6">
        <f t="shared" si="1"/>
        <v>63946.7</v>
      </c>
      <c r="BB47" s="67">
        <f t="shared" si="2"/>
        <v>63946.7</v>
      </c>
      <c r="BC47" s="62" t="str">
        <f t="shared" si="3"/>
        <v>INR  Sixty Three Thousand Nine Hundred &amp; Forty Six  and Paise Seventy Only</v>
      </c>
      <c r="BD47" s="71">
        <v>33.11</v>
      </c>
      <c r="BE47" s="71">
        <f t="shared" si="4"/>
        <v>37.45</v>
      </c>
      <c r="BJ47" s="71">
        <f t="shared" si="5"/>
        <v>331.1</v>
      </c>
      <c r="IE47" s="16"/>
      <c r="IF47" s="16"/>
      <c r="IG47" s="16"/>
      <c r="IH47" s="16"/>
      <c r="II47" s="16"/>
    </row>
    <row r="48" spans="1:243" s="15" customFormat="1" ht="135">
      <c r="A48" s="27">
        <v>36</v>
      </c>
      <c r="B48" s="75" t="s">
        <v>372</v>
      </c>
      <c r="C48" s="49" t="s">
        <v>87</v>
      </c>
      <c r="D48" s="68">
        <v>262</v>
      </c>
      <c r="E48" s="69" t="s">
        <v>248</v>
      </c>
      <c r="F48" s="70">
        <v>365.38</v>
      </c>
      <c r="G48" s="63"/>
      <c r="H48" s="53"/>
      <c r="I48" s="52" t="s">
        <v>39</v>
      </c>
      <c r="J48" s="54">
        <f t="shared" si="0"/>
        <v>1</v>
      </c>
      <c r="K48" s="55" t="s">
        <v>64</v>
      </c>
      <c r="L48" s="55" t="s">
        <v>7</v>
      </c>
      <c r="M48" s="64"/>
      <c r="N48" s="63"/>
      <c r="O48" s="63"/>
      <c r="P48" s="65"/>
      <c r="Q48" s="63"/>
      <c r="R48" s="63"/>
      <c r="S48" s="65"/>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6">
        <f t="shared" si="1"/>
        <v>95729.56</v>
      </c>
      <c r="BB48" s="67">
        <f t="shared" si="2"/>
        <v>95729.56</v>
      </c>
      <c r="BC48" s="62" t="str">
        <f t="shared" si="3"/>
        <v>INR  Ninety Five Thousand Seven Hundred &amp; Twenty Nine  and Paise Fifty Six Only</v>
      </c>
      <c r="BD48" s="71">
        <v>33.82</v>
      </c>
      <c r="BE48" s="71">
        <f t="shared" si="4"/>
        <v>38.26</v>
      </c>
      <c r="BJ48" s="71">
        <f t="shared" si="5"/>
        <v>8860.84</v>
      </c>
      <c r="IE48" s="16"/>
      <c r="IF48" s="16"/>
      <c r="IG48" s="16"/>
      <c r="IH48" s="16"/>
      <c r="II48" s="16"/>
    </row>
    <row r="49" spans="1:243" s="15" customFormat="1" ht="135">
      <c r="A49" s="27">
        <v>37</v>
      </c>
      <c r="B49" s="75" t="s">
        <v>373</v>
      </c>
      <c r="C49" s="49" t="s">
        <v>88</v>
      </c>
      <c r="D49" s="68">
        <v>264</v>
      </c>
      <c r="E49" s="69" t="s">
        <v>248</v>
      </c>
      <c r="F49" s="70">
        <v>370.86</v>
      </c>
      <c r="G49" s="63"/>
      <c r="H49" s="53"/>
      <c r="I49" s="52" t="s">
        <v>39</v>
      </c>
      <c r="J49" s="54">
        <f t="shared" si="0"/>
        <v>1</v>
      </c>
      <c r="K49" s="55" t="s">
        <v>64</v>
      </c>
      <c r="L49" s="55" t="s">
        <v>7</v>
      </c>
      <c r="M49" s="64"/>
      <c r="N49" s="63"/>
      <c r="O49" s="63"/>
      <c r="P49" s="65"/>
      <c r="Q49" s="63"/>
      <c r="R49" s="63"/>
      <c r="S49" s="65"/>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66">
        <f t="shared" si="1"/>
        <v>97907.04</v>
      </c>
      <c r="BB49" s="67">
        <f t="shared" si="2"/>
        <v>97907.04</v>
      </c>
      <c r="BC49" s="62" t="str">
        <f t="shared" si="3"/>
        <v>INR  Ninety Seven Thousand Nine Hundred &amp; Seven  and Paise Four Only</v>
      </c>
      <c r="BD49" s="71">
        <v>34.53</v>
      </c>
      <c r="BE49" s="71">
        <f t="shared" si="4"/>
        <v>39.06</v>
      </c>
      <c r="BJ49" s="71">
        <f t="shared" si="5"/>
        <v>9115.92</v>
      </c>
      <c r="IE49" s="16"/>
      <c r="IF49" s="16"/>
      <c r="IG49" s="16"/>
      <c r="IH49" s="16"/>
      <c r="II49" s="16"/>
    </row>
    <row r="50" spans="1:243" s="15" customFormat="1" ht="135">
      <c r="A50" s="27">
        <v>38</v>
      </c>
      <c r="B50" s="75" t="s">
        <v>374</v>
      </c>
      <c r="C50" s="49" t="s">
        <v>89</v>
      </c>
      <c r="D50" s="68">
        <v>82</v>
      </c>
      <c r="E50" s="69" t="s">
        <v>248</v>
      </c>
      <c r="F50" s="70">
        <v>376.42</v>
      </c>
      <c r="G50" s="63"/>
      <c r="H50" s="53"/>
      <c r="I50" s="52" t="s">
        <v>39</v>
      </c>
      <c r="J50" s="54">
        <f t="shared" si="0"/>
        <v>1</v>
      </c>
      <c r="K50" s="55" t="s">
        <v>64</v>
      </c>
      <c r="L50" s="55" t="s">
        <v>7</v>
      </c>
      <c r="M50" s="64"/>
      <c r="N50" s="63"/>
      <c r="O50" s="63"/>
      <c r="P50" s="65"/>
      <c r="Q50" s="63"/>
      <c r="R50" s="63"/>
      <c r="S50" s="65"/>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66">
        <f t="shared" si="1"/>
        <v>30866.44</v>
      </c>
      <c r="BB50" s="67">
        <f t="shared" si="2"/>
        <v>30866.44</v>
      </c>
      <c r="BC50" s="62" t="str">
        <f t="shared" si="3"/>
        <v>INR  Thirty Thousand Eight Hundred &amp; Sixty Six  and Paise Forty Four Only</v>
      </c>
      <c r="BD50" s="71">
        <v>79</v>
      </c>
      <c r="BE50" s="71">
        <f t="shared" si="4"/>
        <v>89.36</v>
      </c>
      <c r="BJ50" s="71">
        <f t="shared" si="5"/>
        <v>6478</v>
      </c>
      <c r="IE50" s="16"/>
      <c r="IF50" s="16"/>
      <c r="IG50" s="16"/>
      <c r="IH50" s="16"/>
      <c r="II50" s="16"/>
    </row>
    <row r="51" spans="1:243" s="15" customFormat="1" ht="202.5" customHeight="1">
      <c r="A51" s="27">
        <v>39</v>
      </c>
      <c r="B51" s="75" t="s">
        <v>375</v>
      </c>
      <c r="C51" s="49" t="s">
        <v>90</v>
      </c>
      <c r="D51" s="68">
        <v>100</v>
      </c>
      <c r="E51" s="69" t="s">
        <v>248</v>
      </c>
      <c r="F51" s="70">
        <v>842.74</v>
      </c>
      <c r="G51" s="63"/>
      <c r="H51" s="53"/>
      <c r="I51" s="52" t="s">
        <v>39</v>
      </c>
      <c r="J51" s="54">
        <f t="shared" si="0"/>
        <v>1</v>
      </c>
      <c r="K51" s="55" t="s">
        <v>64</v>
      </c>
      <c r="L51" s="55" t="s">
        <v>7</v>
      </c>
      <c r="M51" s="64"/>
      <c r="N51" s="63"/>
      <c r="O51" s="63"/>
      <c r="P51" s="65"/>
      <c r="Q51" s="63"/>
      <c r="R51" s="63"/>
      <c r="S51" s="65"/>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66">
        <f t="shared" si="1"/>
        <v>84274</v>
      </c>
      <c r="BB51" s="67">
        <f t="shared" si="2"/>
        <v>84274</v>
      </c>
      <c r="BC51" s="62" t="str">
        <f t="shared" si="3"/>
        <v>INR  Eighty Four Thousand Two Hundred &amp; Seventy Four  Only</v>
      </c>
      <c r="BD51" s="71">
        <v>1566</v>
      </c>
      <c r="BE51" s="71">
        <f t="shared" si="4"/>
        <v>1771.46</v>
      </c>
      <c r="BJ51" s="71">
        <f t="shared" si="5"/>
        <v>156600</v>
      </c>
      <c r="IE51" s="16"/>
      <c r="IF51" s="16"/>
      <c r="IG51" s="16"/>
      <c r="IH51" s="16"/>
      <c r="II51" s="16"/>
    </row>
    <row r="52" spans="1:243" s="15" customFormat="1" ht="175.5">
      <c r="A52" s="27">
        <v>40</v>
      </c>
      <c r="B52" s="75" t="s">
        <v>376</v>
      </c>
      <c r="C52" s="49" t="s">
        <v>91</v>
      </c>
      <c r="D52" s="68">
        <v>100</v>
      </c>
      <c r="E52" s="69" t="s">
        <v>248</v>
      </c>
      <c r="F52" s="70">
        <v>848.4</v>
      </c>
      <c r="G52" s="63"/>
      <c r="H52" s="53"/>
      <c r="I52" s="52" t="s">
        <v>39</v>
      </c>
      <c r="J52" s="54">
        <f t="shared" si="0"/>
        <v>1</v>
      </c>
      <c r="K52" s="55" t="s">
        <v>64</v>
      </c>
      <c r="L52" s="55" t="s">
        <v>7</v>
      </c>
      <c r="M52" s="64"/>
      <c r="N52" s="63"/>
      <c r="O52" s="63"/>
      <c r="P52" s="65"/>
      <c r="Q52" s="63"/>
      <c r="R52" s="63"/>
      <c r="S52" s="65"/>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66">
        <f t="shared" si="1"/>
        <v>84840</v>
      </c>
      <c r="BB52" s="67">
        <f t="shared" si="2"/>
        <v>84840</v>
      </c>
      <c r="BC52" s="62" t="str">
        <f t="shared" si="3"/>
        <v>INR  Eighty Four Thousand Eight Hundred &amp; Forty  Only</v>
      </c>
      <c r="BD52" s="71">
        <v>9888</v>
      </c>
      <c r="BE52" s="71">
        <f t="shared" si="4"/>
        <v>11185.31</v>
      </c>
      <c r="BJ52" s="71">
        <f t="shared" si="5"/>
        <v>988800</v>
      </c>
      <c r="IE52" s="16"/>
      <c r="IF52" s="16"/>
      <c r="IG52" s="16"/>
      <c r="IH52" s="16"/>
      <c r="II52" s="16"/>
    </row>
    <row r="53" spans="1:243" s="15" customFormat="1" ht="203.25" customHeight="1">
      <c r="A53" s="27">
        <v>41</v>
      </c>
      <c r="B53" s="75" t="s">
        <v>377</v>
      </c>
      <c r="C53" s="49" t="s">
        <v>92</v>
      </c>
      <c r="D53" s="68">
        <v>100</v>
      </c>
      <c r="E53" s="69" t="s">
        <v>248</v>
      </c>
      <c r="F53" s="70">
        <v>854.06</v>
      </c>
      <c r="G53" s="63"/>
      <c r="H53" s="53"/>
      <c r="I53" s="52" t="s">
        <v>39</v>
      </c>
      <c r="J53" s="54">
        <f t="shared" si="0"/>
        <v>1</v>
      </c>
      <c r="K53" s="55" t="s">
        <v>64</v>
      </c>
      <c r="L53" s="55" t="s">
        <v>7</v>
      </c>
      <c r="M53" s="64"/>
      <c r="N53" s="63"/>
      <c r="O53" s="63"/>
      <c r="P53" s="65"/>
      <c r="Q53" s="63"/>
      <c r="R53" s="63"/>
      <c r="S53" s="65"/>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66">
        <f t="shared" si="1"/>
        <v>85406</v>
      </c>
      <c r="BB53" s="67">
        <f t="shared" si="2"/>
        <v>85406</v>
      </c>
      <c r="BC53" s="62" t="str">
        <f t="shared" si="3"/>
        <v>INR  Eighty Five Thousand Four Hundred &amp; Six  Only</v>
      </c>
      <c r="BD53" s="71">
        <v>9986.88</v>
      </c>
      <c r="BE53" s="71">
        <f t="shared" si="4"/>
        <v>11297.16</v>
      </c>
      <c r="BJ53" s="71">
        <f t="shared" si="5"/>
        <v>998688</v>
      </c>
      <c r="IE53" s="16"/>
      <c r="IF53" s="16"/>
      <c r="IG53" s="16"/>
      <c r="IH53" s="16"/>
      <c r="II53" s="16"/>
    </row>
    <row r="54" spans="1:243" s="15" customFormat="1" ht="175.5">
      <c r="A54" s="27">
        <v>42</v>
      </c>
      <c r="B54" s="75" t="s">
        <v>378</v>
      </c>
      <c r="C54" s="49" t="s">
        <v>93</v>
      </c>
      <c r="D54" s="68">
        <v>340</v>
      </c>
      <c r="E54" s="69" t="s">
        <v>248</v>
      </c>
      <c r="F54" s="70">
        <v>848.4</v>
      </c>
      <c r="G54" s="63"/>
      <c r="H54" s="53"/>
      <c r="I54" s="52" t="s">
        <v>39</v>
      </c>
      <c r="J54" s="54">
        <f t="shared" si="0"/>
        <v>1</v>
      </c>
      <c r="K54" s="55" t="s">
        <v>64</v>
      </c>
      <c r="L54" s="55" t="s">
        <v>7</v>
      </c>
      <c r="M54" s="64"/>
      <c r="N54" s="63"/>
      <c r="O54" s="63"/>
      <c r="P54" s="65"/>
      <c r="Q54" s="63"/>
      <c r="R54" s="63"/>
      <c r="S54" s="65"/>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66">
        <f t="shared" si="1"/>
        <v>288456</v>
      </c>
      <c r="BB54" s="67">
        <f t="shared" si="2"/>
        <v>288456</v>
      </c>
      <c r="BC54" s="62" t="str">
        <f t="shared" si="3"/>
        <v>INR  Two Lakh Eighty Eight Thousand Four Hundred &amp; Fifty Six  Only</v>
      </c>
      <c r="BD54" s="71">
        <v>10086.75</v>
      </c>
      <c r="BE54" s="71">
        <f t="shared" si="4"/>
        <v>11410.13</v>
      </c>
      <c r="BJ54" s="71">
        <f t="shared" si="5"/>
        <v>3429495</v>
      </c>
      <c r="IE54" s="16"/>
      <c r="IF54" s="16"/>
      <c r="IG54" s="16"/>
      <c r="IH54" s="16"/>
      <c r="II54" s="16"/>
    </row>
    <row r="55" spans="1:243" s="15" customFormat="1" ht="175.5">
      <c r="A55" s="27">
        <v>43</v>
      </c>
      <c r="B55" s="75" t="s">
        <v>379</v>
      </c>
      <c r="C55" s="49" t="s">
        <v>94</v>
      </c>
      <c r="D55" s="68">
        <v>340</v>
      </c>
      <c r="E55" s="69" t="s">
        <v>248</v>
      </c>
      <c r="F55" s="70">
        <v>854.06</v>
      </c>
      <c r="G55" s="63"/>
      <c r="H55" s="53"/>
      <c r="I55" s="52" t="s">
        <v>39</v>
      </c>
      <c r="J55" s="54">
        <f t="shared" si="0"/>
        <v>1</v>
      </c>
      <c r="K55" s="55" t="s">
        <v>64</v>
      </c>
      <c r="L55" s="55" t="s">
        <v>7</v>
      </c>
      <c r="M55" s="64"/>
      <c r="N55" s="63"/>
      <c r="O55" s="63"/>
      <c r="P55" s="65"/>
      <c r="Q55" s="63"/>
      <c r="R55" s="63"/>
      <c r="S55" s="65"/>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66">
        <f t="shared" si="1"/>
        <v>290380.4</v>
      </c>
      <c r="BB55" s="67">
        <f t="shared" si="2"/>
        <v>290380.4</v>
      </c>
      <c r="BC55" s="62" t="str">
        <f t="shared" si="3"/>
        <v>INR  Two Lakh Ninety Thousand Three Hundred &amp; Eighty  and Paise Forty Only</v>
      </c>
      <c r="BD55" s="71">
        <v>5991.12</v>
      </c>
      <c r="BE55" s="71">
        <f t="shared" si="4"/>
        <v>6777.15</v>
      </c>
      <c r="BJ55" s="71">
        <f t="shared" si="5"/>
        <v>2036980.8</v>
      </c>
      <c r="IE55" s="16"/>
      <c r="IF55" s="16"/>
      <c r="IG55" s="16"/>
      <c r="IH55" s="16"/>
      <c r="II55" s="16"/>
    </row>
    <row r="56" spans="1:243" s="15" customFormat="1" ht="175.5">
      <c r="A56" s="27">
        <v>44</v>
      </c>
      <c r="B56" s="75" t="s">
        <v>380</v>
      </c>
      <c r="C56" s="49" t="s">
        <v>95</v>
      </c>
      <c r="D56" s="68">
        <v>340</v>
      </c>
      <c r="E56" s="69" t="s">
        <v>248</v>
      </c>
      <c r="F56" s="70">
        <v>859.71</v>
      </c>
      <c r="G56" s="63"/>
      <c r="H56" s="53"/>
      <c r="I56" s="52" t="s">
        <v>39</v>
      </c>
      <c r="J56" s="54">
        <f t="shared" si="0"/>
        <v>1</v>
      </c>
      <c r="K56" s="55" t="s">
        <v>64</v>
      </c>
      <c r="L56" s="55" t="s">
        <v>7</v>
      </c>
      <c r="M56" s="64"/>
      <c r="N56" s="63"/>
      <c r="O56" s="63"/>
      <c r="P56" s="65"/>
      <c r="Q56" s="63"/>
      <c r="R56" s="63"/>
      <c r="S56" s="65"/>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66">
        <f t="shared" si="1"/>
        <v>292301.4</v>
      </c>
      <c r="BB56" s="67">
        <f t="shared" si="2"/>
        <v>292301.4</v>
      </c>
      <c r="BC56" s="62" t="str">
        <f t="shared" si="3"/>
        <v>INR  Two Lakh Ninety Two Thousand Three Hundred &amp; One  and Paise Forty Only</v>
      </c>
      <c r="BD56" s="71">
        <v>6086.12</v>
      </c>
      <c r="BE56" s="71">
        <f t="shared" si="4"/>
        <v>6884.62</v>
      </c>
      <c r="BJ56" s="71">
        <f t="shared" si="5"/>
        <v>2069280.8</v>
      </c>
      <c r="IE56" s="16"/>
      <c r="IF56" s="16"/>
      <c r="IG56" s="16"/>
      <c r="IH56" s="16"/>
      <c r="II56" s="16"/>
    </row>
    <row r="57" spans="1:243" s="15" customFormat="1" ht="95.25" customHeight="1">
      <c r="A57" s="27">
        <v>45</v>
      </c>
      <c r="B57" s="75" t="s">
        <v>287</v>
      </c>
      <c r="C57" s="49" t="s">
        <v>96</v>
      </c>
      <c r="D57" s="68">
        <v>1500</v>
      </c>
      <c r="E57" s="69" t="s">
        <v>248</v>
      </c>
      <c r="F57" s="70">
        <v>210.4</v>
      </c>
      <c r="G57" s="63"/>
      <c r="H57" s="53"/>
      <c r="I57" s="52" t="s">
        <v>39</v>
      </c>
      <c r="J57" s="54">
        <f t="shared" si="0"/>
        <v>1</v>
      </c>
      <c r="K57" s="55" t="s">
        <v>64</v>
      </c>
      <c r="L57" s="55" t="s">
        <v>7</v>
      </c>
      <c r="M57" s="64"/>
      <c r="N57" s="63"/>
      <c r="O57" s="63"/>
      <c r="P57" s="65"/>
      <c r="Q57" s="63"/>
      <c r="R57" s="63"/>
      <c r="S57" s="65"/>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66">
        <f t="shared" si="1"/>
        <v>315600</v>
      </c>
      <c r="BB57" s="67">
        <f t="shared" si="2"/>
        <v>315600</v>
      </c>
      <c r="BC57" s="62" t="str">
        <f t="shared" si="3"/>
        <v>INR  Three Lakh Fifteen Thousand Six Hundred    Only</v>
      </c>
      <c r="BD57" s="71">
        <v>6181.12</v>
      </c>
      <c r="BE57" s="71">
        <f t="shared" si="4"/>
        <v>6992.08</v>
      </c>
      <c r="BJ57" s="71">
        <f t="shared" si="5"/>
        <v>9271680</v>
      </c>
      <c r="IE57" s="16"/>
      <c r="IF57" s="16"/>
      <c r="IG57" s="16"/>
      <c r="IH57" s="16"/>
      <c r="II57" s="16"/>
    </row>
    <row r="58" spans="1:243" s="15" customFormat="1" ht="95.25" customHeight="1">
      <c r="A58" s="27">
        <v>46</v>
      </c>
      <c r="B58" s="75" t="s">
        <v>288</v>
      </c>
      <c r="C58" s="49" t="s">
        <v>97</v>
      </c>
      <c r="D58" s="68">
        <v>1500</v>
      </c>
      <c r="E58" s="69" t="s">
        <v>248</v>
      </c>
      <c r="F58" s="70">
        <v>214.93</v>
      </c>
      <c r="G58" s="63"/>
      <c r="H58" s="53"/>
      <c r="I58" s="52" t="s">
        <v>39</v>
      </c>
      <c r="J58" s="54">
        <f t="shared" si="0"/>
        <v>1</v>
      </c>
      <c r="K58" s="55" t="s">
        <v>64</v>
      </c>
      <c r="L58" s="55" t="s">
        <v>7</v>
      </c>
      <c r="M58" s="64"/>
      <c r="N58" s="63"/>
      <c r="O58" s="63"/>
      <c r="P58" s="65"/>
      <c r="Q58" s="63"/>
      <c r="R58" s="63"/>
      <c r="S58" s="65"/>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66">
        <f t="shared" si="1"/>
        <v>322395</v>
      </c>
      <c r="BB58" s="67">
        <f t="shared" si="2"/>
        <v>322395</v>
      </c>
      <c r="BC58" s="62" t="str">
        <f t="shared" si="3"/>
        <v>INR  Three Lakh Twenty Two Thousand Three Hundred &amp; Ninety Five  Only</v>
      </c>
      <c r="BD58" s="71">
        <v>71416</v>
      </c>
      <c r="BE58" s="71">
        <f t="shared" si="4"/>
        <v>80785.78</v>
      </c>
      <c r="BJ58" s="71">
        <f t="shared" si="5"/>
        <v>107124000</v>
      </c>
      <c r="IE58" s="16"/>
      <c r="IF58" s="16"/>
      <c r="IG58" s="16"/>
      <c r="IH58" s="16"/>
      <c r="II58" s="16"/>
    </row>
    <row r="59" spans="1:243" s="15" customFormat="1" ht="94.5" customHeight="1">
      <c r="A59" s="27">
        <v>47</v>
      </c>
      <c r="B59" s="75" t="s">
        <v>289</v>
      </c>
      <c r="C59" s="49" t="s">
        <v>98</v>
      </c>
      <c r="D59" s="68">
        <v>1500</v>
      </c>
      <c r="E59" s="69" t="s">
        <v>248</v>
      </c>
      <c r="F59" s="70">
        <v>219.45</v>
      </c>
      <c r="G59" s="63"/>
      <c r="H59" s="53"/>
      <c r="I59" s="52" t="s">
        <v>39</v>
      </c>
      <c r="J59" s="54">
        <f t="shared" si="0"/>
        <v>1</v>
      </c>
      <c r="K59" s="55" t="s">
        <v>64</v>
      </c>
      <c r="L59" s="55" t="s">
        <v>7</v>
      </c>
      <c r="M59" s="64"/>
      <c r="N59" s="63"/>
      <c r="O59" s="63"/>
      <c r="P59" s="65"/>
      <c r="Q59" s="63"/>
      <c r="R59" s="63"/>
      <c r="S59" s="65"/>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66">
        <f t="shared" si="1"/>
        <v>329175</v>
      </c>
      <c r="BB59" s="67">
        <f t="shared" si="2"/>
        <v>329175</v>
      </c>
      <c r="BC59" s="62" t="str">
        <f t="shared" si="3"/>
        <v>INR  Three Lakh Twenty Nine Thousand One Hundred &amp; Seventy Five  Only</v>
      </c>
      <c r="BD59" s="71">
        <v>71896</v>
      </c>
      <c r="BE59" s="71">
        <f t="shared" si="4"/>
        <v>81328.76</v>
      </c>
      <c r="BJ59" s="71">
        <f t="shared" si="5"/>
        <v>107844000</v>
      </c>
      <c r="IE59" s="16"/>
      <c r="IF59" s="16"/>
      <c r="IG59" s="16"/>
      <c r="IH59" s="16"/>
      <c r="II59" s="16"/>
    </row>
    <row r="60" spans="1:243" s="15" customFormat="1" ht="110.25" customHeight="1">
      <c r="A60" s="27">
        <v>48</v>
      </c>
      <c r="B60" s="75" t="s">
        <v>290</v>
      </c>
      <c r="C60" s="49" t="s">
        <v>99</v>
      </c>
      <c r="D60" s="68">
        <v>400</v>
      </c>
      <c r="E60" s="69" t="s">
        <v>248</v>
      </c>
      <c r="F60" s="70">
        <v>223.98</v>
      </c>
      <c r="G60" s="63"/>
      <c r="H60" s="53"/>
      <c r="I60" s="52" t="s">
        <v>39</v>
      </c>
      <c r="J60" s="54">
        <f t="shared" si="0"/>
        <v>1</v>
      </c>
      <c r="K60" s="55" t="s">
        <v>64</v>
      </c>
      <c r="L60" s="55" t="s">
        <v>7</v>
      </c>
      <c r="M60" s="64"/>
      <c r="N60" s="63"/>
      <c r="O60" s="63"/>
      <c r="P60" s="65"/>
      <c r="Q60" s="63"/>
      <c r="R60" s="63"/>
      <c r="S60" s="65"/>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66">
        <f t="shared" si="1"/>
        <v>89592</v>
      </c>
      <c r="BB60" s="67">
        <f t="shared" si="2"/>
        <v>89592</v>
      </c>
      <c r="BC60" s="62" t="str">
        <f t="shared" si="3"/>
        <v>INR  Eighty Nine Thousand Five Hundred &amp; Ninety Two  Only</v>
      </c>
      <c r="BD60" s="71">
        <v>72376</v>
      </c>
      <c r="BE60" s="71">
        <f t="shared" si="4"/>
        <v>81871.73</v>
      </c>
      <c r="BJ60" s="71">
        <f t="shared" si="5"/>
        <v>28950400</v>
      </c>
      <c r="IE60" s="16"/>
      <c r="IF60" s="16"/>
      <c r="IG60" s="16"/>
      <c r="IH60" s="16"/>
      <c r="II60" s="16"/>
    </row>
    <row r="61" spans="1:243" s="15" customFormat="1" ht="96.75" customHeight="1">
      <c r="A61" s="27">
        <v>49</v>
      </c>
      <c r="B61" s="75" t="s">
        <v>291</v>
      </c>
      <c r="C61" s="49" t="s">
        <v>100</v>
      </c>
      <c r="D61" s="68">
        <v>920</v>
      </c>
      <c r="E61" s="69" t="s">
        <v>248</v>
      </c>
      <c r="F61" s="70">
        <v>182.12</v>
      </c>
      <c r="G61" s="63"/>
      <c r="H61" s="53"/>
      <c r="I61" s="52" t="s">
        <v>39</v>
      </c>
      <c r="J61" s="54">
        <f t="shared" si="0"/>
        <v>1</v>
      </c>
      <c r="K61" s="55" t="s">
        <v>64</v>
      </c>
      <c r="L61" s="55" t="s">
        <v>7</v>
      </c>
      <c r="M61" s="64"/>
      <c r="N61" s="63"/>
      <c r="O61" s="63"/>
      <c r="P61" s="65"/>
      <c r="Q61" s="63"/>
      <c r="R61" s="63"/>
      <c r="S61" s="65"/>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66">
        <f t="shared" si="1"/>
        <v>167550.4</v>
      </c>
      <c r="BB61" s="67">
        <f t="shared" si="2"/>
        <v>167550.4</v>
      </c>
      <c r="BC61" s="62" t="str">
        <f t="shared" si="3"/>
        <v>INR  One Lakh Sixty Seven Thousand Five Hundred &amp; Fifty  and Paise Forty Only</v>
      </c>
      <c r="BD61" s="71">
        <v>369</v>
      </c>
      <c r="BE61" s="71">
        <f t="shared" si="4"/>
        <v>417.41</v>
      </c>
      <c r="BJ61" s="71">
        <f t="shared" si="5"/>
        <v>339480</v>
      </c>
      <c r="IE61" s="16"/>
      <c r="IF61" s="16"/>
      <c r="IG61" s="16"/>
      <c r="IH61" s="16"/>
      <c r="II61" s="16"/>
    </row>
    <row r="62" spans="1:243" s="15" customFormat="1" ht="108" customHeight="1">
      <c r="A62" s="27">
        <v>50</v>
      </c>
      <c r="B62" s="75" t="s">
        <v>292</v>
      </c>
      <c r="C62" s="49" t="s">
        <v>101</v>
      </c>
      <c r="D62" s="68">
        <v>920</v>
      </c>
      <c r="E62" s="69" t="s">
        <v>248</v>
      </c>
      <c r="F62" s="70">
        <v>186.65</v>
      </c>
      <c r="G62" s="63"/>
      <c r="H62" s="53"/>
      <c r="I62" s="52" t="s">
        <v>39</v>
      </c>
      <c r="J62" s="54">
        <f t="shared" si="0"/>
        <v>1</v>
      </c>
      <c r="K62" s="55" t="s">
        <v>64</v>
      </c>
      <c r="L62" s="55" t="s">
        <v>7</v>
      </c>
      <c r="M62" s="64"/>
      <c r="N62" s="63"/>
      <c r="O62" s="63"/>
      <c r="P62" s="65"/>
      <c r="Q62" s="63"/>
      <c r="R62" s="63"/>
      <c r="S62" s="65"/>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66">
        <f t="shared" si="1"/>
        <v>171718</v>
      </c>
      <c r="BB62" s="67">
        <f t="shared" si="2"/>
        <v>171718</v>
      </c>
      <c r="BC62" s="62" t="str">
        <f t="shared" si="3"/>
        <v>INR  One Lakh Seventy One Thousand Seven Hundred &amp; Eighteen  Only</v>
      </c>
      <c r="BD62" s="71">
        <v>387</v>
      </c>
      <c r="BE62" s="71">
        <f t="shared" si="4"/>
        <v>437.77</v>
      </c>
      <c r="BJ62" s="71">
        <f t="shared" si="5"/>
        <v>356040</v>
      </c>
      <c r="IE62" s="16"/>
      <c r="IF62" s="16"/>
      <c r="IG62" s="16"/>
      <c r="IH62" s="16"/>
      <c r="II62" s="16"/>
    </row>
    <row r="63" spans="1:243" s="15" customFormat="1" ht="120" customHeight="1">
      <c r="A63" s="27">
        <v>51</v>
      </c>
      <c r="B63" s="75" t="s">
        <v>293</v>
      </c>
      <c r="C63" s="49" t="s">
        <v>102</v>
      </c>
      <c r="D63" s="68">
        <v>920</v>
      </c>
      <c r="E63" s="69" t="s">
        <v>248</v>
      </c>
      <c r="F63" s="70">
        <v>191.17</v>
      </c>
      <c r="G63" s="63"/>
      <c r="H63" s="53"/>
      <c r="I63" s="52" t="s">
        <v>39</v>
      </c>
      <c r="J63" s="54">
        <f t="shared" si="0"/>
        <v>1</v>
      </c>
      <c r="K63" s="55" t="s">
        <v>64</v>
      </c>
      <c r="L63" s="55" t="s">
        <v>7</v>
      </c>
      <c r="M63" s="64"/>
      <c r="N63" s="63"/>
      <c r="O63" s="63"/>
      <c r="P63" s="65"/>
      <c r="Q63" s="63"/>
      <c r="R63" s="63"/>
      <c r="S63" s="65"/>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66">
        <f t="shared" si="1"/>
        <v>175876.4</v>
      </c>
      <c r="BB63" s="67">
        <f t="shared" si="2"/>
        <v>175876.4</v>
      </c>
      <c r="BC63" s="62" t="str">
        <f t="shared" si="3"/>
        <v>INR  One Lakh Seventy Five Thousand Eight Hundred &amp; Seventy Six  and Paise Forty Only</v>
      </c>
      <c r="BD63" s="71">
        <v>405</v>
      </c>
      <c r="BE63" s="71">
        <f t="shared" si="4"/>
        <v>458.14</v>
      </c>
      <c r="BJ63" s="71">
        <f t="shared" si="5"/>
        <v>372600</v>
      </c>
      <c r="IE63" s="16"/>
      <c r="IF63" s="16"/>
      <c r="IG63" s="16"/>
      <c r="IH63" s="16"/>
      <c r="II63" s="16"/>
    </row>
    <row r="64" spans="1:243" s="15" customFormat="1" ht="120.75" customHeight="1">
      <c r="A64" s="27">
        <v>52</v>
      </c>
      <c r="B64" s="75" t="s">
        <v>294</v>
      </c>
      <c r="C64" s="49" t="s">
        <v>103</v>
      </c>
      <c r="D64" s="68">
        <v>100</v>
      </c>
      <c r="E64" s="69" t="s">
        <v>248</v>
      </c>
      <c r="F64" s="70">
        <v>195.7</v>
      </c>
      <c r="G64" s="63"/>
      <c r="H64" s="53"/>
      <c r="I64" s="52" t="s">
        <v>39</v>
      </c>
      <c r="J64" s="54">
        <f t="shared" si="0"/>
        <v>1</v>
      </c>
      <c r="K64" s="55" t="s">
        <v>64</v>
      </c>
      <c r="L64" s="55" t="s">
        <v>7</v>
      </c>
      <c r="M64" s="64"/>
      <c r="N64" s="63"/>
      <c r="O64" s="63"/>
      <c r="P64" s="65"/>
      <c r="Q64" s="63"/>
      <c r="R64" s="63"/>
      <c r="S64" s="65"/>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66">
        <f t="shared" si="1"/>
        <v>19570</v>
      </c>
      <c r="BB64" s="67">
        <f t="shared" si="2"/>
        <v>19570</v>
      </c>
      <c r="BC64" s="62" t="str">
        <f t="shared" si="3"/>
        <v>INR  Nineteen Thousand Five Hundred &amp; Seventy  Only</v>
      </c>
      <c r="BD64" s="71">
        <v>83218</v>
      </c>
      <c r="BE64" s="71">
        <f t="shared" si="4"/>
        <v>94136.2</v>
      </c>
      <c r="BF64" s="71">
        <f>D64*BD64</f>
        <v>8321800</v>
      </c>
      <c r="BG64" s="71"/>
      <c r="BH64" s="9"/>
      <c r="BJ64" s="71">
        <f t="shared" si="5"/>
        <v>8321800</v>
      </c>
      <c r="IE64" s="16"/>
      <c r="IF64" s="16"/>
      <c r="IG64" s="16"/>
      <c r="IH64" s="16"/>
      <c r="II64" s="16"/>
    </row>
    <row r="65" spans="1:243" s="15" customFormat="1" ht="120.75" customHeight="1">
      <c r="A65" s="27">
        <v>53</v>
      </c>
      <c r="B65" s="75" t="s">
        <v>295</v>
      </c>
      <c r="C65" s="49" t="s">
        <v>104</v>
      </c>
      <c r="D65" s="68">
        <v>400</v>
      </c>
      <c r="E65" s="69" t="s">
        <v>248</v>
      </c>
      <c r="F65" s="70">
        <v>145.92</v>
      </c>
      <c r="G65" s="63"/>
      <c r="H65" s="53"/>
      <c r="I65" s="52" t="s">
        <v>39</v>
      </c>
      <c r="J65" s="54">
        <f t="shared" si="0"/>
        <v>1</v>
      </c>
      <c r="K65" s="55" t="s">
        <v>64</v>
      </c>
      <c r="L65" s="55" t="s">
        <v>7</v>
      </c>
      <c r="M65" s="64"/>
      <c r="N65" s="63"/>
      <c r="O65" s="63"/>
      <c r="P65" s="65"/>
      <c r="Q65" s="63"/>
      <c r="R65" s="63"/>
      <c r="S65" s="65"/>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66">
        <f t="shared" si="1"/>
        <v>58368</v>
      </c>
      <c r="BB65" s="67">
        <f t="shared" si="2"/>
        <v>58368</v>
      </c>
      <c r="BC65" s="62" t="str">
        <f t="shared" si="3"/>
        <v>INR  Fifty Eight Thousand Three Hundred &amp; Sixty Eight  Only</v>
      </c>
      <c r="BD65" s="71">
        <v>83418</v>
      </c>
      <c r="BE65" s="71">
        <f t="shared" si="4"/>
        <v>94362.44</v>
      </c>
      <c r="BF65" s="71">
        <f>D65*BD65</f>
        <v>33367200</v>
      </c>
      <c r="BG65" s="71"/>
      <c r="BH65" s="9"/>
      <c r="BJ65" s="71">
        <f t="shared" si="5"/>
        <v>33367200</v>
      </c>
      <c r="IE65" s="16"/>
      <c r="IF65" s="16"/>
      <c r="IG65" s="16"/>
      <c r="IH65" s="16"/>
      <c r="II65" s="16"/>
    </row>
    <row r="66" spans="1:243" s="15" customFormat="1" ht="110.25" customHeight="1">
      <c r="A66" s="27">
        <v>54</v>
      </c>
      <c r="B66" s="75" t="s">
        <v>296</v>
      </c>
      <c r="C66" s="49" t="s">
        <v>105</v>
      </c>
      <c r="D66" s="68">
        <v>400</v>
      </c>
      <c r="E66" s="69" t="s">
        <v>248</v>
      </c>
      <c r="F66" s="70">
        <v>150.45</v>
      </c>
      <c r="G66" s="63"/>
      <c r="H66" s="53"/>
      <c r="I66" s="52" t="s">
        <v>39</v>
      </c>
      <c r="J66" s="54">
        <f t="shared" si="0"/>
        <v>1</v>
      </c>
      <c r="K66" s="55" t="s">
        <v>64</v>
      </c>
      <c r="L66" s="55" t="s">
        <v>7</v>
      </c>
      <c r="M66" s="64"/>
      <c r="N66" s="63"/>
      <c r="O66" s="63"/>
      <c r="P66" s="65"/>
      <c r="Q66" s="63"/>
      <c r="R66" s="63"/>
      <c r="S66" s="65"/>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66">
        <f t="shared" si="1"/>
        <v>60180</v>
      </c>
      <c r="BB66" s="67">
        <f t="shared" si="2"/>
        <v>60180</v>
      </c>
      <c r="BC66" s="62" t="str">
        <f t="shared" si="3"/>
        <v>INR  Sixty Thousand One Hundred &amp; Eighty  Only</v>
      </c>
      <c r="BD66" s="71">
        <v>83618</v>
      </c>
      <c r="BE66" s="71">
        <f t="shared" si="4"/>
        <v>94588.68</v>
      </c>
      <c r="BF66" s="71">
        <f>D66*BD66</f>
        <v>33447200</v>
      </c>
      <c r="BG66" s="71"/>
      <c r="BH66" s="9"/>
      <c r="BJ66" s="71">
        <f t="shared" si="5"/>
        <v>33447200</v>
      </c>
      <c r="IE66" s="16"/>
      <c r="IF66" s="16"/>
      <c r="IG66" s="16"/>
      <c r="IH66" s="16"/>
      <c r="II66" s="16"/>
    </row>
    <row r="67" spans="1:243" s="15" customFormat="1" ht="108">
      <c r="A67" s="27">
        <v>55</v>
      </c>
      <c r="B67" s="75" t="s">
        <v>297</v>
      </c>
      <c r="C67" s="49" t="s">
        <v>106</v>
      </c>
      <c r="D67" s="68">
        <v>400</v>
      </c>
      <c r="E67" s="69" t="s">
        <v>248</v>
      </c>
      <c r="F67" s="70">
        <v>154.97</v>
      </c>
      <c r="G67" s="63"/>
      <c r="H67" s="53"/>
      <c r="I67" s="52" t="s">
        <v>39</v>
      </c>
      <c r="J67" s="54">
        <f t="shared" si="0"/>
        <v>1</v>
      </c>
      <c r="K67" s="55" t="s">
        <v>64</v>
      </c>
      <c r="L67" s="55" t="s">
        <v>7</v>
      </c>
      <c r="M67" s="64"/>
      <c r="N67" s="63"/>
      <c r="O67" s="63"/>
      <c r="P67" s="65"/>
      <c r="Q67" s="63"/>
      <c r="R67" s="63"/>
      <c r="S67" s="65"/>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66">
        <f t="shared" si="1"/>
        <v>61988</v>
      </c>
      <c r="BB67" s="67">
        <f t="shared" si="2"/>
        <v>61988</v>
      </c>
      <c r="BC67" s="62" t="str">
        <f t="shared" si="3"/>
        <v>INR  Sixty One Thousand Nine Hundred &amp; Eighty Eight  Only</v>
      </c>
      <c r="BD67" s="71">
        <v>2359</v>
      </c>
      <c r="BE67" s="71">
        <f t="shared" si="4"/>
        <v>2668.5</v>
      </c>
      <c r="BJ67" s="71">
        <f t="shared" si="5"/>
        <v>943600</v>
      </c>
      <c r="IE67" s="16"/>
      <c r="IF67" s="16"/>
      <c r="IG67" s="16"/>
      <c r="IH67" s="16"/>
      <c r="II67" s="16"/>
    </row>
    <row r="68" spans="1:243" s="15" customFormat="1" ht="120.75" customHeight="1">
      <c r="A68" s="27">
        <v>56</v>
      </c>
      <c r="B68" s="75" t="s">
        <v>298</v>
      </c>
      <c r="C68" s="49" t="s">
        <v>107</v>
      </c>
      <c r="D68" s="68">
        <v>40</v>
      </c>
      <c r="E68" s="69" t="s">
        <v>248</v>
      </c>
      <c r="F68" s="70">
        <v>159.5</v>
      </c>
      <c r="G68" s="63"/>
      <c r="H68" s="53"/>
      <c r="I68" s="52" t="s">
        <v>39</v>
      </c>
      <c r="J68" s="54">
        <f t="shared" si="0"/>
        <v>1</v>
      </c>
      <c r="K68" s="55" t="s">
        <v>64</v>
      </c>
      <c r="L68" s="55" t="s">
        <v>7</v>
      </c>
      <c r="M68" s="64"/>
      <c r="N68" s="63"/>
      <c r="O68" s="63"/>
      <c r="P68" s="65"/>
      <c r="Q68" s="63"/>
      <c r="R68" s="63"/>
      <c r="S68" s="65"/>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66">
        <f t="shared" si="1"/>
        <v>6380</v>
      </c>
      <c r="BB68" s="67">
        <f t="shared" si="2"/>
        <v>6380</v>
      </c>
      <c r="BC68" s="62" t="str">
        <f t="shared" si="3"/>
        <v>INR  Six Thousand Three Hundred &amp; Eighty  Only</v>
      </c>
      <c r="BD68" s="71">
        <v>2373</v>
      </c>
      <c r="BE68" s="71">
        <f t="shared" si="4"/>
        <v>2684.34</v>
      </c>
      <c r="BJ68" s="71">
        <f t="shared" si="5"/>
        <v>94920</v>
      </c>
      <c r="IE68" s="16"/>
      <c r="IF68" s="16"/>
      <c r="IG68" s="16"/>
      <c r="IH68" s="16"/>
      <c r="II68" s="16"/>
    </row>
    <row r="69" spans="1:243" s="15" customFormat="1" ht="43.5" customHeight="1">
      <c r="A69" s="27">
        <v>57</v>
      </c>
      <c r="B69" s="75" t="s">
        <v>299</v>
      </c>
      <c r="C69" s="49" t="s">
        <v>108</v>
      </c>
      <c r="D69" s="68">
        <v>400</v>
      </c>
      <c r="E69" s="69" t="s">
        <v>248</v>
      </c>
      <c r="F69" s="70">
        <v>134.61</v>
      </c>
      <c r="G69" s="63"/>
      <c r="H69" s="53"/>
      <c r="I69" s="52" t="s">
        <v>39</v>
      </c>
      <c r="J69" s="54">
        <f t="shared" si="0"/>
        <v>1</v>
      </c>
      <c r="K69" s="55" t="s">
        <v>64</v>
      </c>
      <c r="L69" s="55" t="s">
        <v>7</v>
      </c>
      <c r="M69" s="64"/>
      <c r="N69" s="63"/>
      <c r="O69" s="63"/>
      <c r="P69" s="65"/>
      <c r="Q69" s="63"/>
      <c r="R69" s="63"/>
      <c r="S69" s="65"/>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66">
        <f t="shared" si="1"/>
        <v>53844</v>
      </c>
      <c r="BB69" s="67">
        <f t="shared" si="2"/>
        <v>53844</v>
      </c>
      <c r="BC69" s="62" t="str">
        <f t="shared" si="3"/>
        <v>INR  Fifty Three Thousand Eight Hundred &amp; Forty Four  Only</v>
      </c>
      <c r="BD69" s="71">
        <v>2387</v>
      </c>
      <c r="BE69" s="71">
        <f t="shared" si="4"/>
        <v>2700.17</v>
      </c>
      <c r="BJ69" s="71">
        <f t="shared" si="5"/>
        <v>954800</v>
      </c>
      <c r="IE69" s="16"/>
      <c r="IF69" s="16"/>
      <c r="IG69" s="16"/>
      <c r="IH69" s="16"/>
      <c r="II69" s="16"/>
    </row>
    <row r="70" spans="1:243" s="15" customFormat="1" ht="81.75" customHeight="1">
      <c r="A70" s="27">
        <v>58</v>
      </c>
      <c r="B70" s="75" t="s">
        <v>300</v>
      </c>
      <c r="C70" s="49" t="s">
        <v>109</v>
      </c>
      <c r="D70" s="68">
        <v>2.5</v>
      </c>
      <c r="E70" s="69" t="s">
        <v>394</v>
      </c>
      <c r="F70" s="70">
        <v>81341.2</v>
      </c>
      <c r="G70" s="63"/>
      <c r="H70" s="53"/>
      <c r="I70" s="52" t="s">
        <v>39</v>
      </c>
      <c r="J70" s="54">
        <f t="shared" si="0"/>
        <v>1</v>
      </c>
      <c r="K70" s="55" t="s">
        <v>64</v>
      </c>
      <c r="L70" s="55" t="s">
        <v>7</v>
      </c>
      <c r="M70" s="64"/>
      <c r="N70" s="63"/>
      <c r="O70" s="63"/>
      <c r="P70" s="65"/>
      <c r="Q70" s="63"/>
      <c r="R70" s="63"/>
      <c r="S70" s="65"/>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66">
        <f t="shared" si="1"/>
        <v>203353</v>
      </c>
      <c r="BB70" s="67">
        <f t="shared" si="2"/>
        <v>203353</v>
      </c>
      <c r="BC70" s="62" t="str">
        <f t="shared" si="3"/>
        <v>INR  Two Lakh Three Thousand Three Hundred &amp; Fifty Three  Only</v>
      </c>
      <c r="BD70" s="71">
        <v>2763</v>
      </c>
      <c r="BE70" s="71">
        <f t="shared" si="4"/>
        <v>3125.51</v>
      </c>
      <c r="BJ70" s="71">
        <f t="shared" si="5"/>
        <v>6907.5</v>
      </c>
      <c r="IE70" s="16"/>
      <c r="IF70" s="16"/>
      <c r="IG70" s="16"/>
      <c r="IH70" s="16"/>
      <c r="II70" s="16"/>
    </row>
    <row r="71" spans="1:243" s="15" customFormat="1" ht="96" customHeight="1">
      <c r="A71" s="27">
        <v>59</v>
      </c>
      <c r="B71" s="75" t="s">
        <v>301</v>
      </c>
      <c r="C71" s="49" t="s">
        <v>110</v>
      </c>
      <c r="D71" s="68">
        <v>300</v>
      </c>
      <c r="E71" s="69" t="s">
        <v>242</v>
      </c>
      <c r="F71" s="70">
        <v>28.28</v>
      </c>
      <c r="G71" s="63"/>
      <c r="H71" s="53"/>
      <c r="I71" s="52" t="s">
        <v>39</v>
      </c>
      <c r="J71" s="54">
        <f t="shared" si="0"/>
        <v>1</v>
      </c>
      <c r="K71" s="55" t="s">
        <v>64</v>
      </c>
      <c r="L71" s="55" t="s">
        <v>7</v>
      </c>
      <c r="M71" s="64"/>
      <c r="N71" s="63"/>
      <c r="O71" s="63"/>
      <c r="P71" s="65"/>
      <c r="Q71" s="63"/>
      <c r="R71" s="63"/>
      <c r="S71" s="65"/>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66">
        <f t="shared" si="1"/>
        <v>8484</v>
      </c>
      <c r="BB71" s="67">
        <f t="shared" si="2"/>
        <v>8484</v>
      </c>
      <c r="BC71" s="62" t="str">
        <f t="shared" si="3"/>
        <v>INR  Eight Thousand Four Hundred &amp; Eighty Four  Only</v>
      </c>
      <c r="BD71" s="71">
        <v>2777</v>
      </c>
      <c r="BE71" s="71">
        <f t="shared" si="4"/>
        <v>3141.34</v>
      </c>
      <c r="BJ71" s="71">
        <f t="shared" si="5"/>
        <v>833100</v>
      </c>
      <c r="IE71" s="16"/>
      <c r="IF71" s="16"/>
      <c r="IG71" s="16"/>
      <c r="IH71" s="16"/>
      <c r="II71" s="16"/>
    </row>
    <row r="72" spans="1:243" s="15" customFormat="1" ht="147.75" customHeight="1">
      <c r="A72" s="27">
        <v>60</v>
      </c>
      <c r="B72" s="75" t="s">
        <v>302</v>
      </c>
      <c r="C72" s="49" t="s">
        <v>111</v>
      </c>
      <c r="D72" s="68">
        <v>100</v>
      </c>
      <c r="E72" s="69" t="s">
        <v>248</v>
      </c>
      <c r="F72" s="70">
        <v>2567.82</v>
      </c>
      <c r="G72" s="63"/>
      <c r="H72" s="53"/>
      <c r="I72" s="52" t="s">
        <v>39</v>
      </c>
      <c r="J72" s="54">
        <f t="shared" si="0"/>
        <v>1</v>
      </c>
      <c r="K72" s="55" t="s">
        <v>64</v>
      </c>
      <c r="L72" s="55" t="s">
        <v>7</v>
      </c>
      <c r="M72" s="64"/>
      <c r="N72" s="63"/>
      <c r="O72" s="63"/>
      <c r="P72" s="65"/>
      <c r="Q72" s="63"/>
      <c r="R72" s="63"/>
      <c r="S72" s="65"/>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66">
        <f t="shared" si="1"/>
        <v>256782</v>
      </c>
      <c r="BB72" s="67">
        <f t="shared" si="2"/>
        <v>256782</v>
      </c>
      <c r="BC72" s="62" t="str">
        <f t="shared" si="3"/>
        <v>INR  Two Lakh Fifty Six Thousand Seven Hundred &amp; Eighty Two  Only</v>
      </c>
      <c r="BD72" s="71">
        <v>2791</v>
      </c>
      <c r="BE72" s="71">
        <f t="shared" si="4"/>
        <v>3157.18</v>
      </c>
      <c r="BJ72" s="71">
        <f t="shared" si="5"/>
        <v>279100</v>
      </c>
      <c r="IE72" s="16"/>
      <c r="IF72" s="16"/>
      <c r="IG72" s="16"/>
      <c r="IH72" s="16"/>
      <c r="II72" s="16"/>
    </row>
    <row r="73" spans="1:243" s="15" customFormat="1" ht="72" customHeight="1">
      <c r="A73" s="27">
        <v>61</v>
      </c>
      <c r="B73" s="75" t="s">
        <v>303</v>
      </c>
      <c r="C73" s="49" t="s">
        <v>112</v>
      </c>
      <c r="D73" s="68">
        <v>350</v>
      </c>
      <c r="E73" s="69" t="s">
        <v>248</v>
      </c>
      <c r="F73" s="70">
        <v>539.58</v>
      </c>
      <c r="G73" s="63"/>
      <c r="H73" s="53"/>
      <c r="I73" s="52" t="s">
        <v>39</v>
      </c>
      <c r="J73" s="54">
        <f t="shared" si="0"/>
        <v>1</v>
      </c>
      <c r="K73" s="55" t="s">
        <v>64</v>
      </c>
      <c r="L73" s="55" t="s">
        <v>7</v>
      </c>
      <c r="M73" s="64"/>
      <c r="N73" s="63"/>
      <c r="O73" s="63"/>
      <c r="P73" s="65"/>
      <c r="Q73" s="63"/>
      <c r="R73" s="63"/>
      <c r="S73" s="65"/>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66">
        <f t="shared" si="1"/>
        <v>188853</v>
      </c>
      <c r="BB73" s="67">
        <f t="shared" si="2"/>
        <v>188853</v>
      </c>
      <c r="BC73" s="62" t="str">
        <f t="shared" si="3"/>
        <v>INR  One Lakh Eighty Eight Thousand Eight Hundred &amp; Fifty Three  Only</v>
      </c>
      <c r="BD73" s="71">
        <v>497</v>
      </c>
      <c r="BE73" s="71">
        <f t="shared" si="4"/>
        <v>562.21</v>
      </c>
      <c r="BJ73" s="71">
        <f t="shared" si="5"/>
        <v>173950</v>
      </c>
      <c r="IE73" s="16"/>
      <c r="IF73" s="16"/>
      <c r="IG73" s="16"/>
      <c r="IH73" s="16"/>
      <c r="II73" s="16"/>
    </row>
    <row r="74" spans="1:243" s="15" customFormat="1" ht="122.25" customHeight="1">
      <c r="A74" s="27">
        <v>62</v>
      </c>
      <c r="B74" s="75" t="s">
        <v>381</v>
      </c>
      <c r="C74" s="49" t="s">
        <v>113</v>
      </c>
      <c r="D74" s="68">
        <v>300</v>
      </c>
      <c r="E74" s="69" t="s">
        <v>248</v>
      </c>
      <c r="F74" s="70">
        <v>3357.4</v>
      </c>
      <c r="G74" s="63"/>
      <c r="H74" s="53"/>
      <c r="I74" s="52" t="s">
        <v>39</v>
      </c>
      <c r="J74" s="54">
        <f t="shared" si="0"/>
        <v>1</v>
      </c>
      <c r="K74" s="55" t="s">
        <v>64</v>
      </c>
      <c r="L74" s="55" t="s">
        <v>7</v>
      </c>
      <c r="M74" s="64"/>
      <c r="N74" s="63"/>
      <c r="O74" s="63"/>
      <c r="P74" s="65"/>
      <c r="Q74" s="63"/>
      <c r="R74" s="63"/>
      <c r="S74" s="65"/>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66">
        <f t="shared" si="1"/>
        <v>1007220</v>
      </c>
      <c r="BB74" s="67">
        <f t="shared" si="2"/>
        <v>1007220</v>
      </c>
      <c r="BC74" s="62" t="str">
        <f t="shared" si="3"/>
        <v>INR  Ten Lakh Seven Thousand Two Hundred &amp; Twenty  Only</v>
      </c>
      <c r="BD74" s="71">
        <v>119</v>
      </c>
      <c r="BE74" s="71">
        <f t="shared" si="4"/>
        <v>134.61</v>
      </c>
      <c r="BJ74" s="71">
        <f t="shared" si="5"/>
        <v>35700</v>
      </c>
      <c r="IE74" s="16"/>
      <c r="IF74" s="16"/>
      <c r="IG74" s="16"/>
      <c r="IH74" s="16"/>
      <c r="II74" s="16"/>
    </row>
    <row r="75" spans="1:243" s="15" customFormat="1" ht="55.5" customHeight="1">
      <c r="A75" s="27">
        <v>63</v>
      </c>
      <c r="B75" s="75" t="s">
        <v>304</v>
      </c>
      <c r="C75" s="49" t="s">
        <v>114</v>
      </c>
      <c r="D75" s="68">
        <v>1500</v>
      </c>
      <c r="E75" s="69" t="s">
        <v>242</v>
      </c>
      <c r="F75" s="70">
        <v>53.17</v>
      </c>
      <c r="G75" s="63"/>
      <c r="H75" s="53"/>
      <c r="I75" s="52" t="s">
        <v>39</v>
      </c>
      <c r="J75" s="54">
        <f t="shared" si="0"/>
        <v>1</v>
      </c>
      <c r="K75" s="55" t="s">
        <v>64</v>
      </c>
      <c r="L75" s="55" t="s">
        <v>7</v>
      </c>
      <c r="M75" s="64"/>
      <c r="N75" s="63"/>
      <c r="O75" s="63"/>
      <c r="P75" s="65"/>
      <c r="Q75" s="63"/>
      <c r="R75" s="63"/>
      <c r="S75" s="65"/>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66">
        <f t="shared" si="1"/>
        <v>79755</v>
      </c>
      <c r="BB75" s="67">
        <f t="shared" si="2"/>
        <v>79755</v>
      </c>
      <c r="BC75" s="62" t="str">
        <f t="shared" si="3"/>
        <v>INR  Seventy Nine Thousand Seven Hundred &amp; Fifty Five  Only</v>
      </c>
      <c r="BD75" s="71">
        <v>398</v>
      </c>
      <c r="BE75" s="71">
        <f t="shared" si="4"/>
        <v>450.22</v>
      </c>
      <c r="BJ75" s="71">
        <f t="shared" si="5"/>
        <v>597000</v>
      </c>
      <c r="IE75" s="16"/>
      <c r="IF75" s="16"/>
      <c r="IG75" s="16"/>
      <c r="IH75" s="16"/>
      <c r="II75" s="16"/>
    </row>
    <row r="76" spans="1:243" s="15" customFormat="1" ht="55.5" customHeight="1">
      <c r="A76" s="27">
        <v>64</v>
      </c>
      <c r="B76" s="75" t="s">
        <v>305</v>
      </c>
      <c r="C76" s="49" t="s">
        <v>115</v>
      </c>
      <c r="D76" s="68">
        <v>300</v>
      </c>
      <c r="E76" s="69" t="s">
        <v>242</v>
      </c>
      <c r="F76" s="70">
        <v>45.25</v>
      </c>
      <c r="G76" s="63"/>
      <c r="H76" s="53"/>
      <c r="I76" s="52" t="s">
        <v>39</v>
      </c>
      <c r="J76" s="54">
        <f t="shared" si="0"/>
        <v>1</v>
      </c>
      <c r="K76" s="55" t="s">
        <v>64</v>
      </c>
      <c r="L76" s="55" t="s">
        <v>7</v>
      </c>
      <c r="M76" s="64"/>
      <c r="N76" s="63"/>
      <c r="O76" s="63"/>
      <c r="P76" s="65"/>
      <c r="Q76" s="63"/>
      <c r="R76" s="63"/>
      <c r="S76" s="65"/>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66">
        <f t="shared" si="1"/>
        <v>13575</v>
      </c>
      <c r="BB76" s="67">
        <f t="shared" si="2"/>
        <v>13575</v>
      </c>
      <c r="BC76" s="62" t="str">
        <f t="shared" si="3"/>
        <v>INR  Thirteen Thousand Five Hundred &amp; Seventy Five  Only</v>
      </c>
      <c r="BD76" s="71">
        <v>17</v>
      </c>
      <c r="BE76" s="71">
        <f t="shared" si="4"/>
        <v>19.23</v>
      </c>
      <c r="BJ76" s="71">
        <f t="shared" si="5"/>
        <v>5100</v>
      </c>
      <c r="IE76" s="16"/>
      <c r="IF76" s="16"/>
      <c r="IG76" s="16"/>
      <c r="IH76" s="16"/>
      <c r="II76" s="16"/>
    </row>
    <row r="77" spans="1:243" s="15" customFormat="1" ht="29.25" customHeight="1">
      <c r="A77" s="27">
        <v>65</v>
      </c>
      <c r="B77" s="75" t="s">
        <v>306</v>
      </c>
      <c r="C77" s="49" t="s">
        <v>116</v>
      </c>
      <c r="D77" s="68">
        <v>200</v>
      </c>
      <c r="E77" s="69" t="s">
        <v>242</v>
      </c>
      <c r="F77" s="70">
        <v>19.23</v>
      </c>
      <c r="G77" s="63"/>
      <c r="H77" s="53"/>
      <c r="I77" s="52" t="s">
        <v>39</v>
      </c>
      <c r="J77" s="54">
        <f t="shared" si="0"/>
        <v>1</v>
      </c>
      <c r="K77" s="55" t="s">
        <v>64</v>
      </c>
      <c r="L77" s="55" t="s">
        <v>7</v>
      </c>
      <c r="M77" s="64"/>
      <c r="N77" s="63"/>
      <c r="O77" s="63"/>
      <c r="P77" s="65"/>
      <c r="Q77" s="63"/>
      <c r="R77" s="63"/>
      <c r="S77" s="65"/>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66">
        <f t="shared" si="1"/>
        <v>3846</v>
      </c>
      <c r="BB77" s="67">
        <f t="shared" si="2"/>
        <v>3846</v>
      </c>
      <c r="BC77" s="62" t="str">
        <f t="shared" si="3"/>
        <v>INR  Three Thousand Eight Hundred &amp; Forty Six  Only</v>
      </c>
      <c r="BD77" s="71">
        <v>51</v>
      </c>
      <c r="BE77" s="71">
        <f t="shared" si="4"/>
        <v>57.69</v>
      </c>
      <c r="BJ77" s="71">
        <f t="shared" si="5"/>
        <v>10200</v>
      </c>
      <c r="IE77" s="16"/>
      <c r="IF77" s="16"/>
      <c r="IG77" s="16"/>
      <c r="IH77" s="16"/>
      <c r="II77" s="16"/>
    </row>
    <row r="78" spans="1:243" s="15" customFormat="1" ht="84" customHeight="1">
      <c r="A78" s="27">
        <v>66</v>
      </c>
      <c r="B78" s="75" t="s">
        <v>382</v>
      </c>
      <c r="C78" s="49" t="s">
        <v>117</v>
      </c>
      <c r="D78" s="68">
        <v>10</v>
      </c>
      <c r="E78" s="69" t="s">
        <v>397</v>
      </c>
      <c r="F78" s="70">
        <v>11335.76</v>
      </c>
      <c r="G78" s="63"/>
      <c r="H78" s="53"/>
      <c r="I78" s="52" t="s">
        <v>39</v>
      </c>
      <c r="J78" s="54">
        <f t="shared" si="0"/>
        <v>1</v>
      </c>
      <c r="K78" s="55" t="s">
        <v>64</v>
      </c>
      <c r="L78" s="55" t="s">
        <v>7</v>
      </c>
      <c r="M78" s="64"/>
      <c r="N78" s="63"/>
      <c r="O78" s="63"/>
      <c r="P78" s="65"/>
      <c r="Q78" s="63"/>
      <c r="R78" s="63"/>
      <c r="S78" s="65"/>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66">
        <f t="shared" si="1"/>
        <v>113357.6</v>
      </c>
      <c r="BB78" s="67">
        <f t="shared" si="2"/>
        <v>113357.6</v>
      </c>
      <c r="BC78" s="62" t="str">
        <f t="shared" si="3"/>
        <v>INR  One Lakh Thirteen Thousand Three Hundred &amp; Fifty Seven  and Paise Sixty Only</v>
      </c>
      <c r="BD78" s="71">
        <v>6</v>
      </c>
      <c r="BE78" s="71">
        <f t="shared" si="4"/>
        <v>6.79</v>
      </c>
      <c r="BJ78" s="71">
        <f t="shared" si="5"/>
        <v>60</v>
      </c>
      <c r="IE78" s="16"/>
      <c r="IF78" s="16"/>
      <c r="IG78" s="16"/>
      <c r="IH78" s="16"/>
      <c r="II78" s="16"/>
    </row>
    <row r="79" spans="1:243" s="15" customFormat="1" ht="83.25" customHeight="1">
      <c r="A79" s="27">
        <v>67</v>
      </c>
      <c r="B79" s="75" t="s">
        <v>383</v>
      </c>
      <c r="C79" s="49" t="s">
        <v>118</v>
      </c>
      <c r="D79" s="68">
        <v>10</v>
      </c>
      <c r="E79" s="69" t="s">
        <v>397</v>
      </c>
      <c r="F79" s="70">
        <v>11449.11</v>
      </c>
      <c r="G79" s="63"/>
      <c r="H79" s="53"/>
      <c r="I79" s="52" t="s">
        <v>39</v>
      </c>
      <c r="J79" s="54">
        <f aca="true" t="shared" si="6" ref="J79:J142">IF(I79="Less(-)",-1,1)</f>
        <v>1</v>
      </c>
      <c r="K79" s="55" t="s">
        <v>64</v>
      </c>
      <c r="L79" s="55" t="s">
        <v>7</v>
      </c>
      <c r="M79" s="64"/>
      <c r="N79" s="63"/>
      <c r="O79" s="63"/>
      <c r="P79" s="65"/>
      <c r="Q79" s="63"/>
      <c r="R79" s="63"/>
      <c r="S79" s="65"/>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66">
        <f aca="true" t="shared" si="7" ref="BA79:BA142">total_amount_ba($B$2,$D$2,D79,F79,J79,K79,M79)</f>
        <v>114491.1</v>
      </c>
      <c r="BB79" s="67">
        <f aca="true" t="shared" si="8" ref="BB79:BB142">BA79+SUM(N79:AZ79)</f>
        <v>114491.1</v>
      </c>
      <c r="BC79" s="62" t="str">
        <f aca="true" t="shared" si="9" ref="BC79:BC142">SpellNumber(L79,BB79)</f>
        <v>INR  One Lakh Fourteen Thousand Four Hundred &amp; Ninety One  and Paise Ten Only</v>
      </c>
      <c r="BD79" s="71">
        <v>337</v>
      </c>
      <c r="BE79" s="71">
        <f aca="true" t="shared" si="10" ref="BE79:BE142">BD79*1.12*1.01</f>
        <v>381.21</v>
      </c>
      <c r="BJ79" s="71">
        <f aca="true" t="shared" si="11" ref="BJ79:BJ142">D79*BD79</f>
        <v>3370</v>
      </c>
      <c r="IE79" s="16"/>
      <c r="IF79" s="16"/>
      <c r="IG79" s="16"/>
      <c r="IH79" s="16"/>
      <c r="II79" s="16"/>
    </row>
    <row r="80" spans="1:243" s="15" customFormat="1" ht="82.5" customHeight="1">
      <c r="A80" s="27">
        <v>68</v>
      </c>
      <c r="B80" s="75" t="s">
        <v>384</v>
      </c>
      <c r="C80" s="49" t="s">
        <v>119</v>
      </c>
      <c r="D80" s="68">
        <v>10</v>
      </c>
      <c r="E80" s="69" t="s">
        <v>397</v>
      </c>
      <c r="F80" s="70">
        <v>11563.6</v>
      </c>
      <c r="G80" s="63"/>
      <c r="H80" s="53"/>
      <c r="I80" s="52" t="s">
        <v>39</v>
      </c>
      <c r="J80" s="54">
        <f t="shared" si="6"/>
        <v>1</v>
      </c>
      <c r="K80" s="55" t="s">
        <v>64</v>
      </c>
      <c r="L80" s="55" t="s">
        <v>7</v>
      </c>
      <c r="M80" s="64"/>
      <c r="N80" s="63"/>
      <c r="O80" s="63"/>
      <c r="P80" s="65"/>
      <c r="Q80" s="63"/>
      <c r="R80" s="63"/>
      <c r="S80" s="65"/>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66">
        <f t="shared" si="7"/>
        <v>115636</v>
      </c>
      <c r="BB80" s="67">
        <f t="shared" si="8"/>
        <v>115636</v>
      </c>
      <c r="BC80" s="62" t="str">
        <f t="shared" si="9"/>
        <v>INR  One Lakh Fifteen Thousand Six Hundred &amp; Thirty Six  Only</v>
      </c>
      <c r="BD80" s="71">
        <v>342.06</v>
      </c>
      <c r="BE80" s="71">
        <f t="shared" si="10"/>
        <v>386.94</v>
      </c>
      <c r="BJ80" s="71">
        <f t="shared" si="11"/>
        <v>3420.6</v>
      </c>
      <c r="IE80" s="16"/>
      <c r="IF80" s="16"/>
      <c r="IG80" s="16"/>
      <c r="IH80" s="16"/>
      <c r="II80" s="16"/>
    </row>
    <row r="81" spans="1:243" s="15" customFormat="1" ht="56.25" customHeight="1">
      <c r="A81" s="27">
        <v>69</v>
      </c>
      <c r="B81" s="75" t="s">
        <v>307</v>
      </c>
      <c r="C81" s="49" t="s">
        <v>120</v>
      </c>
      <c r="D81" s="68">
        <v>1300</v>
      </c>
      <c r="E81" s="69" t="s">
        <v>248</v>
      </c>
      <c r="F81" s="70">
        <v>32.8</v>
      </c>
      <c r="G81" s="63"/>
      <c r="H81" s="53"/>
      <c r="I81" s="52" t="s">
        <v>39</v>
      </c>
      <c r="J81" s="54">
        <f t="shared" si="6"/>
        <v>1</v>
      </c>
      <c r="K81" s="55" t="s">
        <v>64</v>
      </c>
      <c r="L81" s="55" t="s">
        <v>7</v>
      </c>
      <c r="M81" s="64"/>
      <c r="N81" s="63"/>
      <c r="O81" s="63"/>
      <c r="P81" s="65"/>
      <c r="Q81" s="63"/>
      <c r="R81" s="63"/>
      <c r="S81" s="65"/>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66">
        <f t="shared" si="7"/>
        <v>42640</v>
      </c>
      <c r="BB81" s="67">
        <f t="shared" si="8"/>
        <v>42640</v>
      </c>
      <c r="BC81" s="62" t="str">
        <f t="shared" si="9"/>
        <v>INR  Forty Two Thousand Six Hundred &amp; Forty  Only</v>
      </c>
      <c r="BD81" s="71">
        <v>347.19</v>
      </c>
      <c r="BE81" s="71">
        <f t="shared" si="10"/>
        <v>392.74</v>
      </c>
      <c r="BJ81" s="71">
        <f t="shared" si="11"/>
        <v>451347</v>
      </c>
      <c r="IE81" s="16"/>
      <c r="IF81" s="16"/>
      <c r="IG81" s="16"/>
      <c r="IH81" s="16"/>
      <c r="II81" s="16"/>
    </row>
    <row r="82" spans="1:243" s="15" customFormat="1" ht="55.5" customHeight="1">
      <c r="A82" s="27">
        <v>70</v>
      </c>
      <c r="B82" s="75" t="s">
        <v>308</v>
      </c>
      <c r="C82" s="49" t="s">
        <v>121</v>
      </c>
      <c r="D82" s="68">
        <v>1500</v>
      </c>
      <c r="E82" s="69" t="s">
        <v>248</v>
      </c>
      <c r="F82" s="70">
        <v>42.99</v>
      </c>
      <c r="G82" s="63"/>
      <c r="H82" s="53"/>
      <c r="I82" s="52" t="s">
        <v>39</v>
      </c>
      <c r="J82" s="54">
        <f t="shared" si="6"/>
        <v>1</v>
      </c>
      <c r="K82" s="55" t="s">
        <v>64</v>
      </c>
      <c r="L82" s="55" t="s">
        <v>7</v>
      </c>
      <c r="M82" s="64"/>
      <c r="N82" s="63"/>
      <c r="O82" s="63"/>
      <c r="P82" s="65"/>
      <c r="Q82" s="63"/>
      <c r="R82" s="63"/>
      <c r="S82" s="65"/>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66">
        <f t="shared" si="7"/>
        <v>64485</v>
      </c>
      <c r="BB82" s="67">
        <f t="shared" si="8"/>
        <v>64485</v>
      </c>
      <c r="BC82" s="62" t="str">
        <f t="shared" si="9"/>
        <v>INR  Sixty Four Thousand Four Hundred &amp; Eighty Five  Only</v>
      </c>
      <c r="BD82" s="71">
        <v>50</v>
      </c>
      <c r="BE82" s="71">
        <f t="shared" si="10"/>
        <v>56.56</v>
      </c>
      <c r="BJ82" s="71">
        <f t="shared" si="11"/>
        <v>75000</v>
      </c>
      <c r="IE82" s="16"/>
      <c r="IF82" s="16"/>
      <c r="IG82" s="16"/>
      <c r="IH82" s="16"/>
      <c r="II82" s="16"/>
    </row>
    <row r="83" spans="1:243" s="15" customFormat="1" ht="108.75" customHeight="1">
      <c r="A83" s="27">
        <v>71</v>
      </c>
      <c r="B83" s="75" t="s">
        <v>309</v>
      </c>
      <c r="C83" s="49" t="s">
        <v>122</v>
      </c>
      <c r="D83" s="68">
        <v>1500</v>
      </c>
      <c r="E83" s="69" t="s">
        <v>248</v>
      </c>
      <c r="F83" s="70">
        <v>91.63</v>
      </c>
      <c r="G83" s="63"/>
      <c r="H83" s="53"/>
      <c r="I83" s="52" t="s">
        <v>39</v>
      </c>
      <c r="J83" s="54">
        <f t="shared" si="6"/>
        <v>1</v>
      </c>
      <c r="K83" s="55" t="s">
        <v>64</v>
      </c>
      <c r="L83" s="55" t="s">
        <v>7</v>
      </c>
      <c r="M83" s="64"/>
      <c r="N83" s="63"/>
      <c r="O83" s="63"/>
      <c r="P83" s="65"/>
      <c r="Q83" s="63"/>
      <c r="R83" s="63"/>
      <c r="S83" s="65"/>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66">
        <f t="shared" si="7"/>
        <v>137445</v>
      </c>
      <c r="BB83" s="67">
        <f t="shared" si="8"/>
        <v>137445</v>
      </c>
      <c r="BC83" s="62" t="str">
        <f t="shared" si="9"/>
        <v>INR  One Lakh Thirty Seven Thousand Four Hundred &amp; Forty Five  Only</v>
      </c>
      <c r="BD83" s="71">
        <v>56</v>
      </c>
      <c r="BE83" s="71">
        <f t="shared" si="10"/>
        <v>63.35</v>
      </c>
      <c r="BJ83" s="71">
        <f t="shared" si="11"/>
        <v>84000</v>
      </c>
      <c r="IE83" s="16"/>
      <c r="IF83" s="16"/>
      <c r="IG83" s="16"/>
      <c r="IH83" s="16"/>
      <c r="II83" s="16"/>
    </row>
    <row r="84" spans="1:243" s="15" customFormat="1" ht="110.25" customHeight="1">
      <c r="A84" s="27">
        <v>72</v>
      </c>
      <c r="B84" s="75" t="s">
        <v>310</v>
      </c>
      <c r="C84" s="49" t="s">
        <v>123</v>
      </c>
      <c r="D84" s="68">
        <v>1300</v>
      </c>
      <c r="E84" s="69" t="s">
        <v>248</v>
      </c>
      <c r="F84" s="70">
        <v>89.36</v>
      </c>
      <c r="G84" s="63"/>
      <c r="H84" s="53"/>
      <c r="I84" s="52" t="s">
        <v>39</v>
      </c>
      <c r="J84" s="54">
        <f t="shared" si="6"/>
        <v>1</v>
      </c>
      <c r="K84" s="55" t="s">
        <v>64</v>
      </c>
      <c r="L84" s="55" t="s">
        <v>7</v>
      </c>
      <c r="M84" s="64"/>
      <c r="N84" s="63"/>
      <c r="O84" s="63"/>
      <c r="P84" s="65"/>
      <c r="Q84" s="63"/>
      <c r="R84" s="63"/>
      <c r="S84" s="65"/>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66">
        <f t="shared" si="7"/>
        <v>116168</v>
      </c>
      <c r="BB84" s="67">
        <f t="shared" si="8"/>
        <v>116168</v>
      </c>
      <c r="BC84" s="62" t="str">
        <f t="shared" si="9"/>
        <v>INR  One Lakh Sixteen Thousand One Hundred &amp; Sixty Eight  Only</v>
      </c>
      <c r="BD84" s="71">
        <v>62</v>
      </c>
      <c r="BE84" s="71">
        <f t="shared" si="10"/>
        <v>70.13</v>
      </c>
      <c r="BJ84" s="71">
        <f t="shared" si="11"/>
        <v>80600</v>
      </c>
      <c r="IE84" s="16"/>
      <c r="IF84" s="16"/>
      <c r="IG84" s="16"/>
      <c r="IH84" s="16"/>
      <c r="II84" s="16"/>
    </row>
    <row r="85" spans="1:243" s="15" customFormat="1" ht="55.5" customHeight="1">
      <c r="A85" s="27">
        <v>73</v>
      </c>
      <c r="B85" s="75" t="s">
        <v>385</v>
      </c>
      <c r="C85" s="49" t="s">
        <v>124</v>
      </c>
      <c r="D85" s="68">
        <v>40</v>
      </c>
      <c r="E85" s="69" t="s">
        <v>242</v>
      </c>
      <c r="F85" s="70">
        <v>56.56</v>
      </c>
      <c r="G85" s="63"/>
      <c r="H85" s="53"/>
      <c r="I85" s="52" t="s">
        <v>39</v>
      </c>
      <c r="J85" s="54">
        <f t="shared" si="6"/>
        <v>1</v>
      </c>
      <c r="K85" s="55" t="s">
        <v>64</v>
      </c>
      <c r="L85" s="55" t="s">
        <v>7</v>
      </c>
      <c r="M85" s="64"/>
      <c r="N85" s="63"/>
      <c r="O85" s="63"/>
      <c r="P85" s="65"/>
      <c r="Q85" s="63"/>
      <c r="R85" s="63"/>
      <c r="S85" s="65"/>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66">
        <f t="shared" si="7"/>
        <v>2262.4</v>
      </c>
      <c r="BB85" s="67">
        <f t="shared" si="8"/>
        <v>2262.4</v>
      </c>
      <c r="BC85" s="62" t="str">
        <f t="shared" si="9"/>
        <v>INR  Two Thousand Two Hundred &amp; Sixty Two  and Paise Forty Only</v>
      </c>
      <c r="BD85" s="71">
        <v>407</v>
      </c>
      <c r="BE85" s="71">
        <f t="shared" si="10"/>
        <v>460.4</v>
      </c>
      <c r="BJ85" s="71">
        <f t="shared" si="11"/>
        <v>16280</v>
      </c>
      <c r="IE85" s="16"/>
      <c r="IF85" s="16"/>
      <c r="IG85" s="16"/>
      <c r="IH85" s="16"/>
      <c r="II85" s="16"/>
    </row>
    <row r="86" spans="1:243" s="15" customFormat="1" ht="68.25" customHeight="1">
      <c r="A86" s="27">
        <v>74</v>
      </c>
      <c r="B86" s="76" t="s">
        <v>386</v>
      </c>
      <c r="C86" s="49" t="s">
        <v>125</v>
      </c>
      <c r="D86" s="68">
        <v>30</v>
      </c>
      <c r="E86" s="69" t="s">
        <v>242</v>
      </c>
      <c r="F86" s="70">
        <v>67.87</v>
      </c>
      <c r="G86" s="63"/>
      <c r="H86" s="53"/>
      <c r="I86" s="52" t="s">
        <v>39</v>
      </c>
      <c r="J86" s="54">
        <f t="shared" si="6"/>
        <v>1</v>
      </c>
      <c r="K86" s="55" t="s">
        <v>64</v>
      </c>
      <c r="L86" s="55" t="s">
        <v>7</v>
      </c>
      <c r="M86" s="64"/>
      <c r="N86" s="63"/>
      <c r="O86" s="63"/>
      <c r="P86" s="65"/>
      <c r="Q86" s="63"/>
      <c r="R86" s="63"/>
      <c r="S86" s="65"/>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66">
        <f t="shared" si="7"/>
        <v>2036.1</v>
      </c>
      <c r="BB86" s="67">
        <f t="shared" si="8"/>
        <v>2036.1</v>
      </c>
      <c r="BC86" s="62" t="str">
        <f t="shared" si="9"/>
        <v>INR  Two Thousand  &amp;Thirty Six  and Paise Ten Only</v>
      </c>
      <c r="BD86" s="71">
        <v>6</v>
      </c>
      <c r="BE86" s="71">
        <f t="shared" si="10"/>
        <v>6.79</v>
      </c>
      <c r="BJ86" s="71">
        <f t="shared" si="11"/>
        <v>180</v>
      </c>
      <c r="IE86" s="16"/>
      <c r="IF86" s="16"/>
      <c r="IG86" s="16"/>
      <c r="IH86" s="16"/>
      <c r="II86" s="16"/>
    </row>
    <row r="87" spans="1:243" s="15" customFormat="1" ht="69" customHeight="1">
      <c r="A87" s="27">
        <v>75</v>
      </c>
      <c r="B87" s="75" t="s">
        <v>387</v>
      </c>
      <c r="C87" s="49" t="s">
        <v>126</v>
      </c>
      <c r="D87" s="68">
        <v>15</v>
      </c>
      <c r="E87" s="69" t="s">
        <v>242</v>
      </c>
      <c r="F87" s="70">
        <v>211.53</v>
      </c>
      <c r="G87" s="63"/>
      <c r="H87" s="53"/>
      <c r="I87" s="52" t="s">
        <v>39</v>
      </c>
      <c r="J87" s="54">
        <f t="shared" si="6"/>
        <v>1</v>
      </c>
      <c r="K87" s="55" t="s">
        <v>64</v>
      </c>
      <c r="L87" s="55" t="s">
        <v>7</v>
      </c>
      <c r="M87" s="64"/>
      <c r="N87" s="63"/>
      <c r="O87" s="63"/>
      <c r="P87" s="65"/>
      <c r="Q87" s="63"/>
      <c r="R87" s="63"/>
      <c r="S87" s="65"/>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66">
        <f t="shared" si="7"/>
        <v>3172.95</v>
      </c>
      <c r="BB87" s="67">
        <f t="shared" si="8"/>
        <v>3172.95</v>
      </c>
      <c r="BC87" s="62" t="str">
        <f t="shared" si="9"/>
        <v>INR  Three Thousand One Hundred &amp; Seventy Two  and Paise Ninety Five Only</v>
      </c>
      <c r="BD87" s="71">
        <v>6</v>
      </c>
      <c r="BE87" s="71">
        <f t="shared" si="10"/>
        <v>6.79</v>
      </c>
      <c r="BJ87" s="71">
        <f t="shared" si="11"/>
        <v>90</v>
      </c>
      <c r="IE87" s="16"/>
      <c r="IF87" s="16"/>
      <c r="IG87" s="16"/>
      <c r="IH87" s="16"/>
      <c r="II87" s="16"/>
    </row>
    <row r="88" spans="1:243" s="15" customFormat="1" ht="318.75" customHeight="1">
      <c r="A88" s="27">
        <v>76</v>
      </c>
      <c r="B88" s="75" t="s">
        <v>311</v>
      </c>
      <c r="C88" s="49" t="s">
        <v>127</v>
      </c>
      <c r="D88" s="68">
        <v>1700</v>
      </c>
      <c r="E88" s="69" t="s">
        <v>248</v>
      </c>
      <c r="F88" s="70">
        <v>181.16</v>
      </c>
      <c r="G88" s="63"/>
      <c r="H88" s="53"/>
      <c r="I88" s="52" t="s">
        <v>39</v>
      </c>
      <c r="J88" s="54">
        <f t="shared" si="6"/>
        <v>1</v>
      </c>
      <c r="K88" s="55" t="s">
        <v>64</v>
      </c>
      <c r="L88" s="55" t="s">
        <v>7</v>
      </c>
      <c r="M88" s="64"/>
      <c r="N88" s="63"/>
      <c r="O88" s="63"/>
      <c r="P88" s="65"/>
      <c r="Q88" s="63"/>
      <c r="R88" s="63"/>
      <c r="S88" s="65"/>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66">
        <f t="shared" si="7"/>
        <v>307972</v>
      </c>
      <c r="BB88" s="67">
        <f t="shared" si="8"/>
        <v>307972</v>
      </c>
      <c r="BC88" s="62" t="str">
        <f t="shared" si="9"/>
        <v>INR  Three Lakh Seven Thousand Nine Hundred &amp; Seventy Two  Only</v>
      </c>
      <c r="BD88" s="71">
        <v>8</v>
      </c>
      <c r="BE88" s="71">
        <f t="shared" si="10"/>
        <v>9.05</v>
      </c>
      <c r="BJ88" s="71">
        <f t="shared" si="11"/>
        <v>13600</v>
      </c>
      <c r="IE88" s="16"/>
      <c r="IF88" s="16"/>
      <c r="IG88" s="16"/>
      <c r="IH88" s="16"/>
      <c r="II88" s="16"/>
    </row>
    <row r="89" spans="1:243" s="15" customFormat="1" ht="57" customHeight="1">
      <c r="A89" s="27">
        <v>77</v>
      </c>
      <c r="B89" s="75" t="s">
        <v>312</v>
      </c>
      <c r="C89" s="49" t="s">
        <v>128</v>
      </c>
      <c r="D89" s="68">
        <v>250</v>
      </c>
      <c r="E89" s="69" t="s">
        <v>248</v>
      </c>
      <c r="F89" s="70">
        <v>36.2</v>
      </c>
      <c r="G89" s="63"/>
      <c r="H89" s="53"/>
      <c r="I89" s="52" t="s">
        <v>39</v>
      </c>
      <c r="J89" s="54">
        <f t="shared" si="6"/>
        <v>1</v>
      </c>
      <c r="K89" s="55" t="s">
        <v>64</v>
      </c>
      <c r="L89" s="55" t="s">
        <v>7</v>
      </c>
      <c r="M89" s="64"/>
      <c r="N89" s="63"/>
      <c r="O89" s="63"/>
      <c r="P89" s="65"/>
      <c r="Q89" s="63"/>
      <c r="R89" s="63"/>
      <c r="S89" s="65"/>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66">
        <f t="shared" si="7"/>
        <v>9050</v>
      </c>
      <c r="BB89" s="67">
        <f t="shared" si="8"/>
        <v>9050</v>
      </c>
      <c r="BC89" s="62" t="str">
        <f t="shared" si="9"/>
        <v>INR  Nine Thousand  &amp;Fifty  Only</v>
      </c>
      <c r="BD89" s="71">
        <v>8</v>
      </c>
      <c r="BE89" s="71">
        <f t="shared" si="10"/>
        <v>9.05</v>
      </c>
      <c r="BJ89" s="71">
        <f t="shared" si="11"/>
        <v>2000</v>
      </c>
      <c r="IE89" s="16"/>
      <c r="IF89" s="16"/>
      <c r="IG89" s="16"/>
      <c r="IH89" s="16"/>
      <c r="II89" s="16"/>
    </row>
    <row r="90" spans="1:243" s="15" customFormat="1" ht="70.5" customHeight="1">
      <c r="A90" s="27">
        <v>78</v>
      </c>
      <c r="B90" s="75" t="s">
        <v>313</v>
      </c>
      <c r="C90" s="49" t="s">
        <v>129</v>
      </c>
      <c r="D90" s="68">
        <v>3500</v>
      </c>
      <c r="E90" s="69" t="s">
        <v>248</v>
      </c>
      <c r="F90" s="70">
        <v>7.92</v>
      </c>
      <c r="G90" s="63"/>
      <c r="H90" s="53"/>
      <c r="I90" s="52" t="s">
        <v>39</v>
      </c>
      <c r="J90" s="54">
        <f t="shared" si="6"/>
        <v>1</v>
      </c>
      <c r="K90" s="55" t="s">
        <v>64</v>
      </c>
      <c r="L90" s="55" t="s">
        <v>7</v>
      </c>
      <c r="M90" s="64"/>
      <c r="N90" s="63"/>
      <c r="O90" s="63"/>
      <c r="P90" s="65"/>
      <c r="Q90" s="63"/>
      <c r="R90" s="63"/>
      <c r="S90" s="65"/>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66">
        <f t="shared" si="7"/>
        <v>27720</v>
      </c>
      <c r="BB90" s="67">
        <f t="shared" si="8"/>
        <v>27720</v>
      </c>
      <c r="BC90" s="62" t="str">
        <f t="shared" si="9"/>
        <v>INR  Twenty Seven Thousand Seven Hundred &amp; Twenty  Only</v>
      </c>
      <c r="BD90" s="71">
        <v>8</v>
      </c>
      <c r="BE90" s="71">
        <f t="shared" si="10"/>
        <v>9.05</v>
      </c>
      <c r="BJ90" s="71">
        <f t="shared" si="11"/>
        <v>28000</v>
      </c>
      <c r="IE90" s="16"/>
      <c r="IF90" s="16"/>
      <c r="IG90" s="16"/>
      <c r="IH90" s="16"/>
      <c r="II90" s="16"/>
    </row>
    <row r="91" spans="1:243" s="15" customFormat="1" ht="108" customHeight="1">
      <c r="A91" s="27">
        <v>79</v>
      </c>
      <c r="B91" s="75" t="s">
        <v>314</v>
      </c>
      <c r="C91" s="49" t="s">
        <v>130</v>
      </c>
      <c r="D91" s="68">
        <v>6500</v>
      </c>
      <c r="E91" s="69" t="s">
        <v>248</v>
      </c>
      <c r="F91" s="70">
        <v>11.48</v>
      </c>
      <c r="G91" s="63"/>
      <c r="H91" s="53"/>
      <c r="I91" s="52" t="s">
        <v>39</v>
      </c>
      <c r="J91" s="54">
        <f t="shared" si="6"/>
        <v>1</v>
      </c>
      <c r="K91" s="55" t="s">
        <v>64</v>
      </c>
      <c r="L91" s="55" t="s">
        <v>7</v>
      </c>
      <c r="M91" s="64"/>
      <c r="N91" s="63"/>
      <c r="O91" s="63"/>
      <c r="P91" s="65"/>
      <c r="Q91" s="63"/>
      <c r="R91" s="63"/>
      <c r="S91" s="65"/>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66">
        <f t="shared" si="7"/>
        <v>74620</v>
      </c>
      <c r="BB91" s="67">
        <f t="shared" si="8"/>
        <v>74620</v>
      </c>
      <c r="BC91" s="62" t="str">
        <f t="shared" si="9"/>
        <v>INR  Seventy Four Thousand Six Hundred &amp; Twenty  Only</v>
      </c>
      <c r="BD91" s="71">
        <v>11</v>
      </c>
      <c r="BE91" s="71">
        <f t="shared" si="10"/>
        <v>12.44</v>
      </c>
      <c r="BJ91" s="71">
        <f t="shared" si="11"/>
        <v>71500</v>
      </c>
      <c r="IE91" s="16"/>
      <c r="IF91" s="16"/>
      <c r="IG91" s="16"/>
      <c r="IH91" s="16"/>
      <c r="II91" s="16"/>
    </row>
    <row r="92" spans="1:243" s="15" customFormat="1" ht="108">
      <c r="A92" s="27">
        <v>80</v>
      </c>
      <c r="B92" s="75" t="s">
        <v>315</v>
      </c>
      <c r="C92" s="49" t="s">
        <v>131</v>
      </c>
      <c r="D92" s="68">
        <v>90</v>
      </c>
      <c r="E92" s="69" t="s">
        <v>398</v>
      </c>
      <c r="F92" s="70">
        <v>100.68</v>
      </c>
      <c r="G92" s="63"/>
      <c r="H92" s="53"/>
      <c r="I92" s="52" t="s">
        <v>39</v>
      </c>
      <c r="J92" s="54">
        <f t="shared" si="6"/>
        <v>1</v>
      </c>
      <c r="K92" s="55" t="s">
        <v>64</v>
      </c>
      <c r="L92" s="55" t="s">
        <v>7</v>
      </c>
      <c r="M92" s="64"/>
      <c r="N92" s="63"/>
      <c r="O92" s="63"/>
      <c r="P92" s="65"/>
      <c r="Q92" s="63"/>
      <c r="R92" s="63"/>
      <c r="S92" s="65"/>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66">
        <f t="shared" si="7"/>
        <v>9061.2</v>
      </c>
      <c r="BB92" s="67">
        <f t="shared" si="8"/>
        <v>9061.2</v>
      </c>
      <c r="BC92" s="62" t="str">
        <f t="shared" si="9"/>
        <v>INR  Nine Thousand  &amp;Sixty One  and Paise Twenty Only</v>
      </c>
      <c r="BD92" s="71">
        <v>11</v>
      </c>
      <c r="BE92" s="71">
        <f t="shared" si="10"/>
        <v>12.44</v>
      </c>
      <c r="BJ92" s="71">
        <f t="shared" si="11"/>
        <v>990</v>
      </c>
      <c r="IE92" s="16"/>
      <c r="IF92" s="16"/>
      <c r="IG92" s="16"/>
      <c r="IH92" s="16"/>
      <c r="II92" s="16"/>
    </row>
    <row r="93" spans="1:243" s="15" customFormat="1" ht="135">
      <c r="A93" s="27">
        <v>81</v>
      </c>
      <c r="B93" s="75" t="s">
        <v>316</v>
      </c>
      <c r="C93" s="49" t="s">
        <v>132</v>
      </c>
      <c r="D93" s="68">
        <v>1820</v>
      </c>
      <c r="E93" s="69" t="s">
        <v>248</v>
      </c>
      <c r="F93" s="70">
        <v>658.36</v>
      </c>
      <c r="G93" s="63"/>
      <c r="H93" s="53"/>
      <c r="I93" s="52" t="s">
        <v>39</v>
      </c>
      <c r="J93" s="54">
        <f t="shared" si="6"/>
        <v>1</v>
      </c>
      <c r="K93" s="55" t="s">
        <v>64</v>
      </c>
      <c r="L93" s="55" t="s">
        <v>7</v>
      </c>
      <c r="M93" s="64"/>
      <c r="N93" s="63"/>
      <c r="O93" s="63"/>
      <c r="P93" s="65"/>
      <c r="Q93" s="63"/>
      <c r="R93" s="63"/>
      <c r="S93" s="65"/>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66">
        <f t="shared" si="7"/>
        <v>1198215.2</v>
      </c>
      <c r="BB93" s="67">
        <f t="shared" si="8"/>
        <v>1198215.2</v>
      </c>
      <c r="BC93" s="62" t="str">
        <f t="shared" si="9"/>
        <v>INR  Eleven Lakh Ninety Eight Thousand Two Hundred &amp; Fifteen  and Paise Twenty Only</v>
      </c>
      <c r="BD93" s="71">
        <v>912</v>
      </c>
      <c r="BE93" s="71">
        <f t="shared" si="10"/>
        <v>1031.65</v>
      </c>
      <c r="BJ93" s="71">
        <f t="shared" si="11"/>
        <v>1659840</v>
      </c>
      <c r="IE93" s="16"/>
      <c r="IF93" s="16"/>
      <c r="IG93" s="16"/>
      <c r="IH93" s="16"/>
      <c r="II93" s="16"/>
    </row>
    <row r="94" spans="1:243" s="15" customFormat="1" ht="44.25" customHeight="1">
      <c r="A94" s="27">
        <v>82</v>
      </c>
      <c r="B94" s="75" t="s">
        <v>448</v>
      </c>
      <c r="C94" s="49" t="s">
        <v>133</v>
      </c>
      <c r="D94" s="68">
        <v>2200</v>
      </c>
      <c r="E94" s="69" t="s">
        <v>248</v>
      </c>
      <c r="F94" s="70">
        <v>38.46</v>
      </c>
      <c r="G94" s="63"/>
      <c r="H94" s="53"/>
      <c r="I94" s="52" t="s">
        <v>39</v>
      </c>
      <c r="J94" s="54">
        <f t="shared" si="6"/>
        <v>1</v>
      </c>
      <c r="K94" s="55" t="s">
        <v>64</v>
      </c>
      <c r="L94" s="55" t="s">
        <v>7</v>
      </c>
      <c r="M94" s="64"/>
      <c r="N94" s="63"/>
      <c r="O94" s="63"/>
      <c r="P94" s="65"/>
      <c r="Q94" s="63"/>
      <c r="R94" s="63"/>
      <c r="S94" s="65"/>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66">
        <f t="shared" si="7"/>
        <v>84612</v>
      </c>
      <c r="BB94" s="67">
        <f t="shared" si="8"/>
        <v>84612</v>
      </c>
      <c r="BC94" s="62" t="str">
        <f t="shared" si="9"/>
        <v>INR  Eighty Four Thousand Six Hundred &amp; Twelve  Only</v>
      </c>
      <c r="BD94" s="71">
        <v>208</v>
      </c>
      <c r="BE94" s="71">
        <f t="shared" si="10"/>
        <v>235.29</v>
      </c>
      <c r="BJ94" s="71">
        <f t="shared" si="11"/>
        <v>457600</v>
      </c>
      <c r="IE94" s="16"/>
      <c r="IF94" s="16"/>
      <c r="IG94" s="16"/>
      <c r="IH94" s="16"/>
      <c r="II94" s="16"/>
    </row>
    <row r="95" spans="1:243" s="15" customFormat="1" ht="31.5" customHeight="1">
      <c r="A95" s="27">
        <v>83</v>
      </c>
      <c r="B95" s="75" t="s">
        <v>317</v>
      </c>
      <c r="C95" s="49" t="s">
        <v>134</v>
      </c>
      <c r="D95" s="68">
        <v>220</v>
      </c>
      <c r="E95" s="69" t="s">
        <v>399</v>
      </c>
      <c r="F95" s="70">
        <v>2208.1</v>
      </c>
      <c r="G95" s="63"/>
      <c r="H95" s="53"/>
      <c r="I95" s="52" t="s">
        <v>39</v>
      </c>
      <c r="J95" s="54">
        <f t="shared" si="6"/>
        <v>1</v>
      </c>
      <c r="K95" s="55" t="s">
        <v>64</v>
      </c>
      <c r="L95" s="55" t="s">
        <v>7</v>
      </c>
      <c r="M95" s="64"/>
      <c r="N95" s="63"/>
      <c r="O95" s="63"/>
      <c r="P95" s="65"/>
      <c r="Q95" s="63"/>
      <c r="R95" s="63"/>
      <c r="S95" s="65"/>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66">
        <f t="shared" si="7"/>
        <v>485782</v>
      </c>
      <c r="BB95" s="67">
        <f t="shared" si="8"/>
        <v>485782</v>
      </c>
      <c r="BC95" s="62" t="str">
        <f t="shared" si="9"/>
        <v>INR  Four Lakh Eighty Five Thousand Seven Hundred &amp; Eighty Two  Only</v>
      </c>
      <c r="BD95" s="71">
        <v>283</v>
      </c>
      <c r="BE95" s="71">
        <f t="shared" si="10"/>
        <v>320.13</v>
      </c>
      <c r="BJ95" s="71">
        <f t="shared" si="11"/>
        <v>62260</v>
      </c>
      <c r="IE95" s="16"/>
      <c r="IF95" s="16"/>
      <c r="IG95" s="16"/>
      <c r="IH95" s="16"/>
      <c r="II95" s="16"/>
    </row>
    <row r="96" spans="1:243" s="15" customFormat="1" ht="57" customHeight="1">
      <c r="A96" s="27">
        <v>84</v>
      </c>
      <c r="B96" s="75" t="s">
        <v>318</v>
      </c>
      <c r="C96" s="49" t="s">
        <v>135</v>
      </c>
      <c r="D96" s="68">
        <v>18000</v>
      </c>
      <c r="E96" s="69" t="s">
        <v>248</v>
      </c>
      <c r="F96" s="70">
        <v>22.64</v>
      </c>
      <c r="G96" s="63"/>
      <c r="H96" s="53"/>
      <c r="I96" s="52" t="s">
        <v>39</v>
      </c>
      <c r="J96" s="54">
        <f t="shared" si="6"/>
        <v>1</v>
      </c>
      <c r="K96" s="55" t="s">
        <v>64</v>
      </c>
      <c r="L96" s="55" t="s">
        <v>7</v>
      </c>
      <c r="M96" s="64"/>
      <c r="N96" s="63"/>
      <c r="O96" s="63"/>
      <c r="P96" s="65"/>
      <c r="Q96" s="63"/>
      <c r="R96" s="63"/>
      <c r="S96" s="65"/>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66">
        <f t="shared" si="7"/>
        <v>407520</v>
      </c>
      <c r="BB96" s="67">
        <f t="shared" si="8"/>
        <v>407520</v>
      </c>
      <c r="BC96" s="62" t="str">
        <f t="shared" si="9"/>
        <v>INR  Four Lakh Seven Thousand Five Hundred &amp; Twenty  Only</v>
      </c>
      <c r="BD96" s="71">
        <v>403</v>
      </c>
      <c r="BE96" s="71">
        <f t="shared" si="10"/>
        <v>455.87</v>
      </c>
      <c r="BJ96" s="71">
        <f t="shared" si="11"/>
        <v>7254000</v>
      </c>
      <c r="IE96" s="16"/>
      <c r="IF96" s="16"/>
      <c r="IG96" s="16"/>
      <c r="IH96" s="16"/>
      <c r="II96" s="16"/>
    </row>
    <row r="97" spans="1:243" s="15" customFormat="1" ht="123.75" customHeight="1">
      <c r="A97" s="27">
        <v>85</v>
      </c>
      <c r="B97" s="75" t="s">
        <v>319</v>
      </c>
      <c r="C97" s="49" t="s">
        <v>136</v>
      </c>
      <c r="D97" s="68">
        <v>2300</v>
      </c>
      <c r="E97" s="69" t="s">
        <v>248</v>
      </c>
      <c r="F97" s="70">
        <v>35.52</v>
      </c>
      <c r="G97" s="63"/>
      <c r="H97" s="53"/>
      <c r="I97" s="52" t="s">
        <v>39</v>
      </c>
      <c r="J97" s="54">
        <f t="shared" si="6"/>
        <v>1</v>
      </c>
      <c r="K97" s="55" t="s">
        <v>64</v>
      </c>
      <c r="L97" s="55" t="s">
        <v>7</v>
      </c>
      <c r="M97" s="64"/>
      <c r="N97" s="63"/>
      <c r="O97" s="63"/>
      <c r="P97" s="65"/>
      <c r="Q97" s="63"/>
      <c r="R97" s="63"/>
      <c r="S97" s="65"/>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66">
        <f t="shared" si="7"/>
        <v>81696</v>
      </c>
      <c r="BB97" s="67">
        <f t="shared" si="8"/>
        <v>81696</v>
      </c>
      <c r="BC97" s="62" t="str">
        <f t="shared" si="9"/>
        <v>INR  Eighty One Thousand Six Hundred &amp; Ninety Six  Only</v>
      </c>
      <c r="BD97" s="71">
        <v>658</v>
      </c>
      <c r="BE97" s="71">
        <f t="shared" si="10"/>
        <v>744.33</v>
      </c>
      <c r="BJ97" s="71">
        <f t="shared" si="11"/>
        <v>1513400</v>
      </c>
      <c r="IE97" s="16"/>
      <c r="IF97" s="16"/>
      <c r="IG97" s="16"/>
      <c r="IH97" s="16"/>
      <c r="II97" s="16"/>
    </row>
    <row r="98" spans="1:243" s="15" customFormat="1" ht="123" customHeight="1">
      <c r="A98" s="27">
        <v>86</v>
      </c>
      <c r="B98" s="75" t="s">
        <v>320</v>
      </c>
      <c r="C98" s="49" t="s">
        <v>137</v>
      </c>
      <c r="D98" s="68">
        <v>2300</v>
      </c>
      <c r="E98" s="69" t="s">
        <v>248</v>
      </c>
      <c r="F98" s="70">
        <v>36.32</v>
      </c>
      <c r="G98" s="63"/>
      <c r="H98" s="53"/>
      <c r="I98" s="52" t="s">
        <v>39</v>
      </c>
      <c r="J98" s="54">
        <f t="shared" si="6"/>
        <v>1</v>
      </c>
      <c r="K98" s="55" t="s">
        <v>64</v>
      </c>
      <c r="L98" s="55" t="s">
        <v>7</v>
      </c>
      <c r="M98" s="64"/>
      <c r="N98" s="63"/>
      <c r="O98" s="63"/>
      <c r="P98" s="65"/>
      <c r="Q98" s="63"/>
      <c r="R98" s="63"/>
      <c r="S98" s="65"/>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66">
        <f t="shared" si="7"/>
        <v>83536</v>
      </c>
      <c r="BB98" s="67">
        <f t="shared" si="8"/>
        <v>83536</v>
      </c>
      <c r="BC98" s="62" t="str">
        <f t="shared" si="9"/>
        <v>INR  Eighty Three Thousand Five Hundred &amp; Thirty Six  Only</v>
      </c>
      <c r="BD98" s="71">
        <v>9608</v>
      </c>
      <c r="BE98" s="71">
        <f t="shared" si="10"/>
        <v>10868.57</v>
      </c>
      <c r="BJ98" s="71">
        <f t="shared" si="11"/>
        <v>22098400</v>
      </c>
      <c r="IE98" s="16"/>
      <c r="IF98" s="16"/>
      <c r="IG98" s="16"/>
      <c r="IH98" s="16"/>
      <c r="II98" s="16"/>
    </row>
    <row r="99" spans="1:243" s="15" customFormat="1" ht="124.5" customHeight="1">
      <c r="A99" s="27">
        <v>87</v>
      </c>
      <c r="B99" s="75" t="s">
        <v>321</v>
      </c>
      <c r="C99" s="49" t="s">
        <v>138</v>
      </c>
      <c r="D99" s="68">
        <v>2300</v>
      </c>
      <c r="E99" s="69" t="s">
        <v>248</v>
      </c>
      <c r="F99" s="70">
        <v>37.13</v>
      </c>
      <c r="G99" s="63"/>
      <c r="H99" s="53"/>
      <c r="I99" s="52" t="s">
        <v>39</v>
      </c>
      <c r="J99" s="54">
        <f t="shared" si="6"/>
        <v>1</v>
      </c>
      <c r="K99" s="55" t="s">
        <v>64</v>
      </c>
      <c r="L99" s="55" t="s">
        <v>7</v>
      </c>
      <c r="M99" s="64"/>
      <c r="N99" s="63"/>
      <c r="O99" s="63"/>
      <c r="P99" s="65"/>
      <c r="Q99" s="63"/>
      <c r="R99" s="63"/>
      <c r="S99" s="65"/>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66">
        <f t="shared" si="7"/>
        <v>85399</v>
      </c>
      <c r="BB99" s="67">
        <f t="shared" si="8"/>
        <v>85399</v>
      </c>
      <c r="BC99" s="62" t="str">
        <f t="shared" si="9"/>
        <v>INR  Eighty Five Thousand Three Hundred &amp; Ninety Nine  Only</v>
      </c>
      <c r="BD99" s="71">
        <v>2277</v>
      </c>
      <c r="BE99" s="71">
        <f t="shared" si="10"/>
        <v>2575.74</v>
      </c>
      <c r="BJ99" s="71">
        <f t="shared" si="11"/>
        <v>5237100</v>
      </c>
      <c r="IE99" s="16"/>
      <c r="IF99" s="16"/>
      <c r="IG99" s="16"/>
      <c r="IH99" s="16"/>
      <c r="II99" s="16"/>
    </row>
    <row r="100" spans="1:243" s="15" customFormat="1" ht="122.25" customHeight="1">
      <c r="A100" s="27">
        <v>88</v>
      </c>
      <c r="B100" s="75" t="s">
        <v>322</v>
      </c>
      <c r="C100" s="49" t="s">
        <v>139</v>
      </c>
      <c r="D100" s="68">
        <v>500</v>
      </c>
      <c r="E100" s="69" t="s">
        <v>248</v>
      </c>
      <c r="F100" s="70">
        <v>37.93</v>
      </c>
      <c r="G100" s="63"/>
      <c r="H100" s="53"/>
      <c r="I100" s="52" t="s">
        <v>39</v>
      </c>
      <c r="J100" s="54">
        <f t="shared" si="6"/>
        <v>1</v>
      </c>
      <c r="K100" s="55" t="s">
        <v>64</v>
      </c>
      <c r="L100" s="55" t="s">
        <v>7</v>
      </c>
      <c r="M100" s="64"/>
      <c r="N100" s="63"/>
      <c r="O100" s="63"/>
      <c r="P100" s="65"/>
      <c r="Q100" s="63"/>
      <c r="R100" s="63"/>
      <c r="S100" s="65"/>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66">
        <f t="shared" si="7"/>
        <v>18965</v>
      </c>
      <c r="BB100" s="67">
        <f t="shared" si="8"/>
        <v>18965</v>
      </c>
      <c r="BC100" s="62" t="str">
        <f t="shared" si="9"/>
        <v>INR  Eighteen Thousand Nine Hundred &amp; Sixty Five  Only</v>
      </c>
      <c r="BD100" s="71">
        <v>1590</v>
      </c>
      <c r="BE100" s="71">
        <f t="shared" si="10"/>
        <v>1798.61</v>
      </c>
      <c r="BJ100" s="71">
        <f t="shared" si="11"/>
        <v>795000</v>
      </c>
      <c r="IE100" s="16"/>
      <c r="IF100" s="16"/>
      <c r="IG100" s="16"/>
      <c r="IH100" s="16"/>
      <c r="II100" s="16"/>
    </row>
    <row r="101" spans="1:243" s="15" customFormat="1" ht="138" customHeight="1">
      <c r="A101" s="27">
        <v>89</v>
      </c>
      <c r="B101" s="75" t="s">
        <v>323</v>
      </c>
      <c r="C101" s="49" t="s">
        <v>140</v>
      </c>
      <c r="D101" s="68">
        <v>2300</v>
      </c>
      <c r="E101" s="69" t="s">
        <v>248</v>
      </c>
      <c r="F101" s="70">
        <v>95.02</v>
      </c>
      <c r="G101" s="63"/>
      <c r="H101" s="53"/>
      <c r="I101" s="52" t="s">
        <v>39</v>
      </c>
      <c r="J101" s="54">
        <f t="shared" si="6"/>
        <v>1</v>
      </c>
      <c r="K101" s="55" t="s">
        <v>64</v>
      </c>
      <c r="L101" s="55" t="s">
        <v>7</v>
      </c>
      <c r="M101" s="64"/>
      <c r="N101" s="63"/>
      <c r="O101" s="63"/>
      <c r="P101" s="65"/>
      <c r="Q101" s="63"/>
      <c r="R101" s="63"/>
      <c r="S101" s="65"/>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66">
        <f t="shared" si="7"/>
        <v>218546</v>
      </c>
      <c r="BB101" s="67">
        <f t="shared" si="8"/>
        <v>218546</v>
      </c>
      <c r="BC101" s="62" t="str">
        <f t="shared" si="9"/>
        <v>INR  Two Lakh Eighteen Thousand Five Hundred &amp; Forty Six  Only</v>
      </c>
      <c r="BD101" s="71">
        <v>1160</v>
      </c>
      <c r="BE101" s="71">
        <f t="shared" si="10"/>
        <v>1312.19</v>
      </c>
      <c r="BJ101" s="71">
        <f t="shared" si="11"/>
        <v>2668000</v>
      </c>
      <c r="IE101" s="16"/>
      <c r="IF101" s="16"/>
      <c r="IG101" s="16"/>
      <c r="IH101" s="16"/>
      <c r="II101" s="16"/>
    </row>
    <row r="102" spans="1:243" s="15" customFormat="1" ht="135.75" customHeight="1">
      <c r="A102" s="27">
        <v>90</v>
      </c>
      <c r="B102" s="75" t="s">
        <v>388</v>
      </c>
      <c r="C102" s="49" t="s">
        <v>141</v>
      </c>
      <c r="D102" s="68">
        <v>2300</v>
      </c>
      <c r="E102" s="69" t="s">
        <v>248</v>
      </c>
      <c r="F102" s="70">
        <v>95.82</v>
      </c>
      <c r="G102" s="63"/>
      <c r="H102" s="53"/>
      <c r="I102" s="52" t="s">
        <v>39</v>
      </c>
      <c r="J102" s="54">
        <f t="shared" si="6"/>
        <v>1</v>
      </c>
      <c r="K102" s="55" t="s">
        <v>64</v>
      </c>
      <c r="L102" s="55" t="s">
        <v>7</v>
      </c>
      <c r="M102" s="64"/>
      <c r="N102" s="63"/>
      <c r="O102" s="63"/>
      <c r="P102" s="65"/>
      <c r="Q102" s="63"/>
      <c r="R102" s="63"/>
      <c r="S102" s="65"/>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66">
        <f t="shared" si="7"/>
        <v>220386</v>
      </c>
      <c r="BB102" s="67">
        <f t="shared" si="8"/>
        <v>220386</v>
      </c>
      <c r="BC102" s="62" t="str">
        <f t="shared" si="9"/>
        <v>INR  Two Lakh Twenty Thousand Three Hundred &amp; Eighty Six  Only</v>
      </c>
      <c r="BD102" s="71">
        <v>778</v>
      </c>
      <c r="BE102" s="71">
        <f t="shared" si="10"/>
        <v>880.07</v>
      </c>
      <c r="BJ102" s="71">
        <f t="shared" si="11"/>
        <v>1789400</v>
      </c>
      <c r="IE102" s="16"/>
      <c r="IF102" s="16"/>
      <c r="IG102" s="16"/>
      <c r="IH102" s="16"/>
      <c r="II102" s="16"/>
    </row>
    <row r="103" spans="1:243" s="15" customFormat="1" ht="135" customHeight="1">
      <c r="A103" s="27">
        <v>91</v>
      </c>
      <c r="B103" s="75" t="s">
        <v>449</v>
      </c>
      <c r="C103" s="49" t="s">
        <v>142</v>
      </c>
      <c r="D103" s="68">
        <v>2300</v>
      </c>
      <c r="E103" s="69" t="s">
        <v>248</v>
      </c>
      <c r="F103" s="70">
        <v>96.63</v>
      </c>
      <c r="G103" s="63"/>
      <c r="H103" s="53"/>
      <c r="I103" s="52" t="s">
        <v>39</v>
      </c>
      <c r="J103" s="54">
        <f t="shared" si="6"/>
        <v>1</v>
      </c>
      <c r="K103" s="55" t="s">
        <v>64</v>
      </c>
      <c r="L103" s="55" t="s">
        <v>7</v>
      </c>
      <c r="M103" s="64"/>
      <c r="N103" s="63"/>
      <c r="O103" s="63"/>
      <c r="P103" s="65"/>
      <c r="Q103" s="63"/>
      <c r="R103" s="63"/>
      <c r="S103" s="65"/>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66">
        <f t="shared" si="7"/>
        <v>222249</v>
      </c>
      <c r="BB103" s="67">
        <f t="shared" si="8"/>
        <v>222249</v>
      </c>
      <c r="BC103" s="62" t="str">
        <f t="shared" si="9"/>
        <v>INR  Two Lakh Twenty Two Thousand Two Hundred &amp; Forty Nine  Only</v>
      </c>
      <c r="BD103" s="71">
        <v>211</v>
      </c>
      <c r="BE103" s="71">
        <f t="shared" si="10"/>
        <v>238.68</v>
      </c>
      <c r="BJ103" s="71">
        <f t="shared" si="11"/>
        <v>485300</v>
      </c>
      <c r="IE103" s="16"/>
      <c r="IF103" s="16"/>
      <c r="IG103" s="16"/>
      <c r="IH103" s="16"/>
      <c r="II103" s="16"/>
    </row>
    <row r="104" spans="1:243" s="15" customFormat="1" ht="136.5" customHeight="1">
      <c r="A104" s="27">
        <v>92</v>
      </c>
      <c r="B104" s="75" t="s">
        <v>324</v>
      </c>
      <c r="C104" s="49" t="s">
        <v>143</v>
      </c>
      <c r="D104" s="68">
        <v>500</v>
      </c>
      <c r="E104" s="69" t="s">
        <v>248</v>
      </c>
      <c r="F104" s="70">
        <v>97.43</v>
      </c>
      <c r="G104" s="63"/>
      <c r="H104" s="53"/>
      <c r="I104" s="52" t="s">
        <v>39</v>
      </c>
      <c r="J104" s="54">
        <f t="shared" si="6"/>
        <v>1</v>
      </c>
      <c r="K104" s="55" t="s">
        <v>64</v>
      </c>
      <c r="L104" s="55" t="s">
        <v>7</v>
      </c>
      <c r="M104" s="64"/>
      <c r="N104" s="63"/>
      <c r="O104" s="63"/>
      <c r="P104" s="65"/>
      <c r="Q104" s="63"/>
      <c r="R104" s="63"/>
      <c r="S104" s="65"/>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66">
        <f t="shared" si="7"/>
        <v>48715</v>
      </c>
      <c r="BB104" s="67">
        <f t="shared" si="8"/>
        <v>48715</v>
      </c>
      <c r="BC104" s="62" t="str">
        <f t="shared" si="9"/>
        <v>INR  Forty Eight Thousand Seven Hundred &amp; Fifteen  Only</v>
      </c>
      <c r="BD104" s="71">
        <v>315</v>
      </c>
      <c r="BE104" s="71">
        <f t="shared" si="10"/>
        <v>356.33</v>
      </c>
      <c r="BJ104" s="71">
        <f t="shared" si="11"/>
        <v>157500</v>
      </c>
      <c r="IE104" s="16"/>
      <c r="IF104" s="16"/>
      <c r="IG104" s="16"/>
      <c r="IH104" s="16"/>
      <c r="II104" s="16"/>
    </row>
    <row r="105" spans="1:243" s="15" customFormat="1" ht="122.25" customHeight="1">
      <c r="A105" s="27">
        <v>93</v>
      </c>
      <c r="B105" s="75" t="s">
        <v>325</v>
      </c>
      <c r="C105" s="49" t="s">
        <v>144</v>
      </c>
      <c r="D105" s="68">
        <v>415</v>
      </c>
      <c r="E105" s="69" t="s">
        <v>399</v>
      </c>
      <c r="F105" s="70">
        <v>562.21</v>
      </c>
      <c r="G105" s="63"/>
      <c r="H105" s="53"/>
      <c r="I105" s="52" t="s">
        <v>39</v>
      </c>
      <c r="J105" s="54">
        <f t="shared" si="6"/>
        <v>1</v>
      </c>
      <c r="K105" s="55" t="s">
        <v>64</v>
      </c>
      <c r="L105" s="55" t="s">
        <v>7</v>
      </c>
      <c r="M105" s="64"/>
      <c r="N105" s="63"/>
      <c r="O105" s="63"/>
      <c r="P105" s="65"/>
      <c r="Q105" s="63"/>
      <c r="R105" s="63"/>
      <c r="S105" s="65"/>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66">
        <f t="shared" si="7"/>
        <v>233317.15</v>
      </c>
      <c r="BB105" s="67">
        <f t="shared" si="8"/>
        <v>233317.15</v>
      </c>
      <c r="BC105" s="62" t="str">
        <f t="shared" si="9"/>
        <v>INR  Two Lakh Thirty Three Thousand Three Hundred &amp; Seventeen  and Paise Fifteen Only</v>
      </c>
      <c r="BD105" s="71">
        <v>322</v>
      </c>
      <c r="BE105" s="71">
        <f t="shared" si="10"/>
        <v>364.25</v>
      </c>
      <c r="BJ105" s="71">
        <f t="shared" si="11"/>
        <v>133630</v>
      </c>
      <c r="IE105" s="16"/>
      <c r="IF105" s="16"/>
      <c r="IG105" s="16"/>
      <c r="IH105" s="16"/>
      <c r="II105" s="16"/>
    </row>
    <row r="106" spans="1:243" s="15" customFormat="1" ht="124.5" customHeight="1">
      <c r="A106" s="27">
        <v>94</v>
      </c>
      <c r="B106" s="75" t="s">
        <v>391</v>
      </c>
      <c r="C106" s="49" t="s">
        <v>145</v>
      </c>
      <c r="D106" s="68">
        <v>45</v>
      </c>
      <c r="E106" s="69" t="s">
        <v>248</v>
      </c>
      <c r="F106" s="70">
        <v>2919.63</v>
      </c>
      <c r="G106" s="63"/>
      <c r="H106" s="53"/>
      <c r="I106" s="52" t="s">
        <v>39</v>
      </c>
      <c r="J106" s="54">
        <f t="shared" si="6"/>
        <v>1</v>
      </c>
      <c r="K106" s="55" t="s">
        <v>64</v>
      </c>
      <c r="L106" s="55" t="s">
        <v>7</v>
      </c>
      <c r="M106" s="64"/>
      <c r="N106" s="63"/>
      <c r="O106" s="63"/>
      <c r="P106" s="65"/>
      <c r="Q106" s="63"/>
      <c r="R106" s="63"/>
      <c r="S106" s="65"/>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66">
        <f t="shared" si="7"/>
        <v>131383.35</v>
      </c>
      <c r="BB106" s="67">
        <f t="shared" si="8"/>
        <v>131383.35</v>
      </c>
      <c r="BC106" s="62" t="str">
        <f t="shared" si="9"/>
        <v>INR  One Lakh Thirty One Thousand Three Hundred &amp; Eighty Three  and Paise Thirty Five Only</v>
      </c>
      <c r="BD106" s="71">
        <v>324</v>
      </c>
      <c r="BE106" s="71">
        <f t="shared" si="10"/>
        <v>366.51</v>
      </c>
      <c r="BJ106" s="71">
        <f t="shared" si="11"/>
        <v>14580</v>
      </c>
      <c r="IE106" s="16"/>
      <c r="IF106" s="16"/>
      <c r="IG106" s="16"/>
      <c r="IH106" s="16"/>
      <c r="II106" s="16"/>
    </row>
    <row r="107" spans="1:243" s="15" customFormat="1" ht="121.5" customHeight="1">
      <c r="A107" s="27">
        <v>95</v>
      </c>
      <c r="B107" s="75" t="s">
        <v>390</v>
      </c>
      <c r="C107" s="49" t="s">
        <v>146</v>
      </c>
      <c r="D107" s="68">
        <v>45</v>
      </c>
      <c r="E107" s="69" t="s">
        <v>248</v>
      </c>
      <c r="F107" s="70">
        <v>2935.46</v>
      </c>
      <c r="G107" s="63"/>
      <c r="H107" s="53"/>
      <c r="I107" s="52" t="s">
        <v>39</v>
      </c>
      <c r="J107" s="54">
        <f t="shared" si="6"/>
        <v>1</v>
      </c>
      <c r="K107" s="55" t="s">
        <v>64</v>
      </c>
      <c r="L107" s="55" t="s">
        <v>7</v>
      </c>
      <c r="M107" s="64"/>
      <c r="N107" s="63"/>
      <c r="O107" s="63"/>
      <c r="P107" s="65"/>
      <c r="Q107" s="63"/>
      <c r="R107" s="63"/>
      <c r="S107" s="65"/>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66">
        <f t="shared" si="7"/>
        <v>132095.7</v>
      </c>
      <c r="BB107" s="67">
        <f t="shared" si="8"/>
        <v>132095.7</v>
      </c>
      <c r="BC107" s="62" t="str">
        <f t="shared" si="9"/>
        <v>INR  One Lakh Thirty Two Thousand  &amp;Ninety Five  and Paise Seventy Only</v>
      </c>
      <c r="BD107" s="71">
        <v>337</v>
      </c>
      <c r="BE107" s="71">
        <f t="shared" si="10"/>
        <v>381.21</v>
      </c>
      <c r="BJ107" s="71">
        <f t="shared" si="11"/>
        <v>15165</v>
      </c>
      <c r="IE107" s="16"/>
      <c r="IF107" s="16"/>
      <c r="IG107" s="16"/>
      <c r="IH107" s="16"/>
      <c r="II107" s="16"/>
    </row>
    <row r="108" spans="1:243" s="15" customFormat="1" ht="120.75" customHeight="1">
      <c r="A108" s="27">
        <v>96</v>
      </c>
      <c r="B108" s="75" t="s">
        <v>389</v>
      </c>
      <c r="C108" s="49" t="s">
        <v>147</v>
      </c>
      <c r="D108" s="68">
        <v>45</v>
      </c>
      <c r="E108" s="69" t="s">
        <v>248</v>
      </c>
      <c r="F108" s="70">
        <v>2951.3</v>
      </c>
      <c r="G108" s="63"/>
      <c r="H108" s="53"/>
      <c r="I108" s="52" t="s">
        <v>39</v>
      </c>
      <c r="J108" s="54">
        <f t="shared" si="6"/>
        <v>1</v>
      </c>
      <c r="K108" s="55" t="s">
        <v>64</v>
      </c>
      <c r="L108" s="55" t="s">
        <v>7</v>
      </c>
      <c r="M108" s="64"/>
      <c r="N108" s="63"/>
      <c r="O108" s="63"/>
      <c r="P108" s="65"/>
      <c r="Q108" s="63"/>
      <c r="R108" s="63"/>
      <c r="S108" s="65"/>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66">
        <f t="shared" si="7"/>
        <v>132808.5</v>
      </c>
      <c r="BB108" s="67">
        <f t="shared" si="8"/>
        <v>132808.5</v>
      </c>
      <c r="BC108" s="62" t="str">
        <f t="shared" si="9"/>
        <v>INR  One Lakh Thirty Two Thousand Eight Hundred &amp; Eight  and Paise Fifty Only</v>
      </c>
      <c r="BD108" s="71">
        <v>85</v>
      </c>
      <c r="BE108" s="71">
        <f t="shared" si="10"/>
        <v>96.15</v>
      </c>
      <c r="BJ108" s="71">
        <f t="shared" si="11"/>
        <v>3825</v>
      </c>
      <c r="IE108" s="16"/>
      <c r="IF108" s="16"/>
      <c r="IG108" s="16"/>
      <c r="IH108" s="16"/>
      <c r="II108" s="16"/>
    </row>
    <row r="109" spans="1:243" s="15" customFormat="1" ht="81" customHeight="1">
      <c r="A109" s="27">
        <v>97</v>
      </c>
      <c r="B109" s="75" t="s">
        <v>326</v>
      </c>
      <c r="C109" s="49" t="s">
        <v>148</v>
      </c>
      <c r="D109" s="68">
        <v>168</v>
      </c>
      <c r="E109" s="69" t="s">
        <v>242</v>
      </c>
      <c r="F109" s="70">
        <v>59.95</v>
      </c>
      <c r="G109" s="63"/>
      <c r="H109" s="53"/>
      <c r="I109" s="52" t="s">
        <v>39</v>
      </c>
      <c r="J109" s="54">
        <f t="shared" si="6"/>
        <v>1</v>
      </c>
      <c r="K109" s="55" t="s">
        <v>64</v>
      </c>
      <c r="L109" s="55" t="s">
        <v>7</v>
      </c>
      <c r="M109" s="64"/>
      <c r="N109" s="63"/>
      <c r="O109" s="63"/>
      <c r="P109" s="65"/>
      <c r="Q109" s="63"/>
      <c r="R109" s="63"/>
      <c r="S109" s="65"/>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66">
        <f t="shared" si="7"/>
        <v>10071.6</v>
      </c>
      <c r="BB109" s="67">
        <f t="shared" si="8"/>
        <v>10071.6</v>
      </c>
      <c r="BC109" s="62" t="str">
        <f t="shared" si="9"/>
        <v>INR  Ten Thousand  &amp;Seventy One  and Paise Sixty Only</v>
      </c>
      <c r="BD109" s="71">
        <v>85</v>
      </c>
      <c r="BE109" s="71">
        <f t="shared" si="10"/>
        <v>96.15</v>
      </c>
      <c r="BJ109" s="71">
        <f t="shared" si="11"/>
        <v>14280</v>
      </c>
      <c r="IE109" s="16"/>
      <c r="IF109" s="16"/>
      <c r="IG109" s="16"/>
      <c r="IH109" s="16"/>
      <c r="II109" s="16"/>
    </row>
    <row r="110" spans="1:243" s="15" customFormat="1" ht="95.25" customHeight="1">
      <c r="A110" s="27">
        <v>98</v>
      </c>
      <c r="B110" s="75" t="s">
        <v>327</v>
      </c>
      <c r="C110" s="49" t="s">
        <v>149</v>
      </c>
      <c r="D110" s="68">
        <v>336</v>
      </c>
      <c r="E110" s="69" t="s">
        <v>242</v>
      </c>
      <c r="F110" s="70">
        <v>62.22</v>
      </c>
      <c r="G110" s="63"/>
      <c r="H110" s="53"/>
      <c r="I110" s="52" t="s">
        <v>39</v>
      </c>
      <c r="J110" s="54">
        <f t="shared" si="6"/>
        <v>1</v>
      </c>
      <c r="K110" s="55" t="s">
        <v>64</v>
      </c>
      <c r="L110" s="55" t="s">
        <v>7</v>
      </c>
      <c r="M110" s="64"/>
      <c r="N110" s="63"/>
      <c r="O110" s="63"/>
      <c r="P110" s="65"/>
      <c r="Q110" s="63"/>
      <c r="R110" s="63"/>
      <c r="S110" s="65"/>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66">
        <f t="shared" si="7"/>
        <v>20905.92</v>
      </c>
      <c r="BB110" s="67">
        <f t="shared" si="8"/>
        <v>20905.92</v>
      </c>
      <c r="BC110" s="62" t="str">
        <f t="shared" si="9"/>
        <v>INR  Twenty Thousand Nine Hundred &amp; Five  and Paise Ninety Two Only</v>
      </c>
      <c r="BD110" s="71">
        <v>206</v>
      </c>
      <c r="BE110" s="71">
        <f t="shared" si="10"/>
        <v>233.03</v>
      </c>
      <c r="BJ110" s="71">
        <f t="shared" si="11"/>
        <v>69216</v>
      </c>
      <c r="IE110" s="16"/>
      <c r="IF110" s="16"/>
      <c r="IG110" s="16"/>
      <c r="IH110" s="16"/>
      <c r="II110" s="16"/>
    </row>
    <row r="111" spans="1:243" s="15" customFormat="1" ht="82.5" customHeight="1">
      <c r="A111" s="27">
        <v>99</v>
      </c>
      <c r="B111" s="75" t="s">
        <v>328</v>
      </c>
      <c r="C111" s="49" t="s">
        <v>150</v>
      </c>
      <c r="D111" s="68">
        <v>252</v>
      </c>
      <c r="E111" s="69" t="s">
        <v>242</v>
      </c>
      <c r="F111" s="70">
        <v>70.13</v>
      </c>
      <c r="G111" s="63"/>
      <c r="H111" s="53"/>
      <c r="I111" s="52" t="s">
        <v>39</v>
      </c>
      <c r="J111" s="54">
        <f t="shared" si="6"/>
        <v>1</v>
      </c>
      <c r="K111" s="55" t="s">
        <v>64</v>
      </c>
      <c r="L111" s="55" t="s">
        <v>7</v>
      </c>
      <c r="M111" s="64"/>
      <c r="N111" s="63"/>
      <c r="O111" s="63"/>
      <c r="P111" s="65"/>
      <c r="Q111" s="63"/>
      <c r="R111" s="63"/>
      <c r="S111" s="65"/>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66">
        <f t="shared" si="7"/>
        <v>17672.76</v>
      </c>
      <c r="BB111" s="67">
        <f t="shared" si="8"/>
        <v>17672.76</v>
      </c>
      <c r="BC111" s="62" t="str">
        <f t="shared" si="9"/>
        <v>INR  Seventeen Thousand Six Hundred &amp; Seventy Two  and Paise Seventy Six Only</v>
      </c>
      <c r="BD111" s="71">
        <v>89</v>
      </c>
      <c r="BE111" s="71">
        <f t="shared" si="10"/>
        <v>100.68</v>
      </c>
      <c r="BJ111" s="71">
        <f t="shared" si="11"/>
        <v>22428</v>
      </c>
      <c r="IE111" s="16"/>
      <c r="IF111" s="16"/>
      <c r="IG111" s="16"/>
      <c r="IH111" s="16"/>
      <c r="II111" s="16"/>
    </row>
    <row r="112" spans="1:243" s="15" customFormat="1" ht="30" customHeight="1">
      <c r="A112" s="27">
        <v>100</v>
      </c>
      <c r="B112" s="75" t="s">
        <v>329</v>
      </c>
      <c r="C112" s="49" t="s">
        <v>151</v>
      </c>
      <c r="D112" s="68">
        <v>140</v>
      </c>
      <c r="E112" s="69" t="s">
        <v>254</v>
      </c>
      <c r="F112" s="70">
        <v>6.79</v>
      </c>
      <c r="G112" s="63"/>
      <c r="H112" s="53"/>
      <c r="I112" s="52" t="s">
        <v>39</v>
      </c>
      <c r="J112" s="54">
        <f t="shared" si="6"/>
        <v>1</v>
      </c>
      <c r="K112" s="55" t="s">
        <v>64</v>
      </c>
      <c r="L112" s="55" t="s">
        <v>7</v>
      </c>
      <c r="M112" s="64"/>
      <c r="N112" s="63"/>
      <c r="O112" s="63"/>
      <c r="P112" s="65"/>
      <c r="Q112" s="63"/>
      <c r="R112" s="63"/>
      <c r="S112" s="65"/>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66">
        <f t="shared" si="7"/>
        <v>950.6</v>
      </c>
      <c r="BB112" s="67">
        <f t="shared" si="8"/>
        <v>950.6</v>
      </c>
      <c r="BC112" s="62" t="str">
        <f t="shared" si="9"/>
        <v>INR  Nine Hundred &amp; Fifty  and Paise Sixty Only</v>
      </c>
      <c r="BD112" s="71">
        <v>120</v>
      </c>
      <c r="BE112" s="71">
        <f t="shared" si="10"/>
        <v>135.74</v>
      </c>
      <c r="BJ112" s="71">
        <f t="shared" si="11"/>
        <v>16800</v>
      </c>
      <c r="IE112" s="16"/>
      <c r="IF112" s="16"/>
      <c r="IG112" s="16"/>
      <c r="IH112" s="16"/>
      <c r="II112" s="16"/>
    </row>
    <row r="113" spans="1:243" s="15" customFormat="1" ht="34.5" customHeight="1">
      <c r="A113" s="27">
        <v>101</v>
      </c>
      <c r="B113" s="75" t="s">
        <v>330</v>
      </c>
      <c r="C113" s="49" t="s">
        <v>152</v>
      </c>
      <c r="D113" s="68">
        <v>100</v>
      </c>
      <c r="E113" s="69" t="s">
        <v>254</v>
      </c>
      <c r="F113" s="70">
        <v>6.79</v>
      </c>
      <c r="G113" s="63"/>
      <c r="H113" s="53"/>
      <c r="I113" s="52" t="s">
        <v>39</v>
      </c>
      <c r="J113" s="54">
        <f t="shared" si="6"/>
        <v>1</v>
      </c>
      <c r="K113" s="55" t="s">
        <v>64</v>
      </c>
      <c r="L113" s="55" t="s">
        <v>7</v>
      </c>
      <c r="M113" s="64"/>
      <c r="N113" s="63"/>
      <c r="O113" s="63"/>
      <c r="P113" s="65"/>
      <c r="Q113" s="63"/>
      <c r="R113" s="63"/>
      <c r="S113" s="65"/>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66">
        <f t="shared" si="7"/>
        <v>679</v>
      </c>
      <c r="BB113" s="67">
        <f t="shared" si="8"/>
        <v>679</v>
      </c>
      <c r="BC113" s="62" t="str">
        <f t="shared" si="9"/>
        <v>INR  Six Hundred &amp; Seventy Nine  Only</v>
      </c>
      <c r="BD113" s="71">
        <v>147</v>
      </c>
      <c r="BE113" s="71">
        <f t="shared" si="10"/>
        <v>166.29</v>
      </c>
      <c r="BJ113" s="71">
        <f t="shared" si="11"/>
        <v>14700</v>
      </c>
      <c r="IE113" s="16"/>
      <c r="IF113" s="16"/>
      <c r="IG113" s="16"/>
      <c r="IH113" s="16"/>
      <c r="II113" s="16"/>
    </row>
    <row r="114" spans="1:243" s="15" customFormat="1" ht="30" customHeight="1">
      <c r="A114" s="27">
        <v>102</v>
      </c>
      <c r="B114" s="75" t="s">
        <v>331</v>
      </c>
      <c r="C114" s="49" t="s">
        <v>153</v>
      </c>
      <c r="D114" s="68">
        <v>130</v>
      </c>
      <c r="E114" s="69" t="s">
        <v>254</v>
      </c>
      <c r="F114" s="70">
        <v>6.79</v>
      </c>
      <c r="G114" s="63"/>
      <c r="H114" s="53"/>
      <c r="I114" s="52" t="s">
        <v>39</v>
      </c>
      <c r="J114" s="54">
        <f t="shared" si="6"/>
        <v>1</v>
      </c>
      <c r="K114" s="55" t="s">
        <v>64</v>
      </c>
      <c r="L114" s="55" t="s">
        <v>7</v>
      </c>
      <c r="M114" s="64"/>
      <c r="N114" s="63"/>
      <c r="O114" s="63"/>
      <c r="P114" s="65"/>
      <c r="Q114" s="63"/>
      <c r="R114" s="63"/>
      <c r="S114" s="65"/>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66">
        <f t="shared" si="7"/>
        <v>882.7</v>
      </c>
      <c r="BB114" s="67">
        <f t="shared" si="8"/>
        <v>882.7</v>
      </c>
      <c r="BC114" s="62" t="str">
        <f t="shared" si="9"/>
        <v>INR  Eight Hundred &amp; Eighty Two  and Paise Seventy Only</v>
      </c>
      <c r="BD114" s="71">
        <v>33</v>
      </c>
      <c r="BE114" s="71">
        <f t="shared" si="10"/>
        <v>37.33</v>
      </c>
      <c r="BJ114" s="71">
        <f t="shared" si="11"/>
        <v>4290</v>
      </c>
      <c r="IE114" s="16"/>
      <c r="IF114" s="16"/>
      <c r="IG114" s="16"/>
      <c r="IH114" s="16"/>
      <c r="II114" s="16"/>
    </row>
    <row r="115" spans="1:243" s="15" customFormat="1" ht="32.25" customHeight="1">
      <c r="A115" s="27">
        <v>103</v>
      </c>
      <c r="B115" s="75" t="s">
        <v>332</v>
      </c>
      <c r="C115" s="49" t="s">
        <v>154</v>
      </c>
      <c r="D115" s="68">
        <v>150</v>
      </c>
      <c r="E115" s="69" t="s">
        <v>244</v>
      </c>
      <c r="F115" s="70">
        <v>12.44</v>
      </c>
      <c r="G115" s="63"/>
      <c r="H115" s="53"/>
      <c r="I115" s="52" t="s">
        <v>39</v>
      </c>
      <c r="J115" s="54">
        <f t="shared" si="6"/>
        <v>1</v>
      </c>
      <c r="K115" s="55" t="s">
        <v>64</v>
      </c>
      <c r="L115" s="55" t="s">
        <v>7</v>
      </c>
      <c r="M115" s="64"/>
      <c r="N115" s="63"/>
      <c r="O115" s="63"/>
      <c r="P115" s="65"/>
      <c r="Q115" s="63"/>
      <c r="R115" s="63"/>
      <c r="S115" s="65"/>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66">
        <f t="shared" si="7"/>
        <v>1866</v>
      </c>
      <c r="BB115" s="67">
        <f t="shared" si="8"/>
        <v>1866</v>
      </c>
      <c r="BC115" s="62" t="str">
        <f t="shared" si="9"/>
        <v>INR  One Thousand Eight Hundred &amp; Sixty Six  Only</v>
      </c>
      <c r="BD115" s="71">
        <v>21</v>
      </c>
      <c r="BE115" s="71">
        <f t="shared" si="10"/>
        <v>23.76</v>
      </c>
      <c r="BJ115" s="71">
        <f t="shared" si="11"/>
        <v>3150</v>
      </c>
      <c r="IE115" s="16"/>
      <c r="IF115" s="16"/>
      <c r="IG115" s="16"/>
      <c r="IH115" s="16"/>
      <c r="II115" s="16"/>
    </row>
    <row r="116" spans="1:243" s="15" customFormat="1" ht="30.75" customHeight="1">
      <c r="A116" s="27">
        <v>104</v>
      </c>
      <c r="B116" s="75" t="s">
        <v>333</v>
      </c>
      <c r="C116" s="49" t="s">
        <v>155</v>
      </c>
      <c r="D116" s="68">
        <v>80</v>
      </c>
      <c r="E116" s="69" t="s">
        <v>254</v>
      </c>
      <c r="F116" s="70">
        <v>12.44</v>
      </c>
      <c r="G116" s="63"/>
      <c r="H116" s="53"/>
      <c r="I116" s="52" t="s">
        <v>39</v>
      </c>
      <c r="J116" s="54">
        <f t="shared" si="6"/>
        <v>1</v>
      </c>
      <c r="K116" s="55" t="s">
        <v>64</v>
      </c>
      <c r="L116" s="55" t="s">
        <v>7</v>
      </c>
      <c r="M116" s="64"/>
      <c r="N116" s="63"/>
      <c r="O116" s="63"/>
      <c r="P116" s="65"/>
      <c r="Q116" s="63"/>
      <c r="R116" s="63"/>
      <c r="S116" s="65"/>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66">
        <f t="shared" si="7"/>
        <v>995.2</v>
      </c>
      <c r="BB116" s="67">
        <f t="shared" si="8"/>
        <v>995.2</v>
      </c>
      <c r="BC116" s="62" t="str">
        <f t="shared" si="9"/>
        <v>INR  Nine Hundred &amp; Ninety Five  and Paise Twenty Only</v>
      </c>
      <c r="BD116" s="71">
        <v>43</v>
      </c>
      <c r="BE116" s="71">
        <f t="shared" si="10"/>
        <v>48.64</v>
      </c>
      <c r="BJ116" s="71">
        <f t="shared" si="11"/>
        <v>3440</v>
      </c>
      <c r="IE116" s="16"/>
      <c r="IF116" s="16"/>
      <c r="IG116" s="16"/>
      <c r="IH116" s="16"/>
      <c r="II116" s="16"/>
    </row>
    <row r="117" spans="1:243" s="15" customFormat="1" ht="270.75" customHeight="1">
      <c r="A117" s="27">
        <v>105</v>
      </c>
      <c r="B117" s="75" t="s">
        <v>334</v>
      </c>
      <c r="C117" s="49" t="s">
        <v>156</v>
      </c>
      <c r="D117" s="68">
        <v>140</v>
      </c>
      <c r="E117" s="69" t="s">
        <v>254</v>
      </c>
      <c r="F117" s="70">
        <v>114.25</v>
      </c>
      <c r="G117" s="63"/>
      <c r="H117" s="53"/>
      <c r="I117" s="52" t="s">
        <v>39</v>
      </c>
      <c r="J117" s="54">
        <f t="shared" si="6"/>
        <v>1</v>
      </c>
      <c r="K117" s="55" t="s">
        <v>64</v>
      </c>
      <c r="L117" s="55" t="s">
        <v>7</v>
      </c>
      <c r="M117" s="64"/>
      <c r="N117" s="63"/>
      <c r="O117" s="63"/>
      <c r="P117" s="65"/>
      <c r="Q117" s="63"/>
      <c r="R117" s="63"/>
      <c r="S117" s="65"/>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66">
        <f t="shared" si="7"/>
        <v>15995</v>
      </c>
      <c r="BB117" s="67">
        <f t="shared" si="8"/>
        <v>15995</v>
      </c>
      <c r="BC117" s="62" t="str">
        <f t="shared" si="9"/>
        <v>INR  Fifteen Thousand Nine Hundred &amp; Ninety Five  Only</v>
      </c>
      <c r="BD117" s="71">
        <v>340</v>
      </c>
      <c r="BE117" s="71">
        <f t="shared" si="10"/>
        <v>384.61</v>
      </c>
      <c r="BJ117" s="71">
        <f t="shared" si="11"/>
        <v>47600</v>
      </c>
      <c r="IE117" s="16"/>
      <c r="IF117" s="16"/>
      <c r="IG117" s="16"/>
      <c r="IH117" s="16"/>
      <c r="II117" s="16"/>
    </row>
    <row r="118" spans="1:243" s="15" customFormat="1" ht="267.75" customHeight="1">
      <c r="A118" s="27">
        <v>106</v>
      </c>
      <c r="B118" s="75" t="s">
        <v>335</v>
      </c>
      <c r="C118" s="49" t="s">
        <v>157</v>
      </c>
      <c r="D118" s="68">
        <v>100</v>
      </c>
      <c r="E118" s="69" t="s">
        <v>254</v>
      </c>
      <c r="F118" s="70">
        <v>200.22</v>
      </c>
      <c r="G118" s="63"/>
      <c r="H118" s="53"/>
      <c r="I118" s="52" t="s">
        <v>39</v>
      </c>
      <c r="J118" s="54">
        <f t="shared" si="6"/>
        <v>1</v>
      </c>
      <c r="K118" s="55" t="s">
        <v>64</v>
      </c>
      <c r="L118" s="55" t="s">
        <v>7</v>
      </c>
      <c r="M118" s="64"/>
      <c r="N118" s="63"/>
      <c r="O118" s="63"/>
      <c r="P118" s="65"/>
      <c r="Q118" s="63"/>
      <c r="R118" s="63"/>
      <c r="S118" s="65"/>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66">
        <f t="shared" si="7"/>
        <v>20022</v>
      </c>
      <c r="BB118" s="67">
        <f t="shared" si="8"/>
        <v>20022</v>
      </c>
      <c r="BC118" s="62" t="str">
        <f t="shared" si="9"/>
        <v>INR  Twenty Thousand  &amp;Twenty Two  Only</v>
      </c>
      <c r="BD118" s="71">
        <v>142</v>
      </c>
      <c r="BE118" s="71">
        <f t="shared" si="10"/>
        <v>160.63</v>
      </c>
      <c r="BJ118" s="71">
        <f t="shared" si="11"/>
        <v>14200</v>
      </c>
      <c r="IE118" s="16"/>
      <c r="IF118" s="16"/>
      <c r="IG118" s="16"/>
      <c r="IH118" s="16"/>
      <c r="II118" s="16"/>
    </row>
    <row r="119" spans="1:243" s="15" customFormat="1" ht="268.5" customHeight="1">
      <c r="A119" s="27">
        <v>107</v>
      </c>
      <c r="B119" s="75" t="s">
        <v>336</v>
      </c>
      <c r="C119" s="49" t="s">
        <v>158</v>
      </c>
      <c r="D119" s="68">
        <v>130</v>
      </c>
      <c r="E119" s="69" t="s">
        <v>254</v>
      </c>
      <c r="F119" s="70">
        <v>266.96</v>
      </c>
      <c r="G119" s="63"/>
      <c r="H119" s="53"/>
      <c r="I119" s="52" t="s">
        <v>39</v>
      </c>
      <c r="J119" s="54">
        <f t="shared" si="6"/>
        <v>1</v>
      </c>
      <c r="K119" s="55" t="s">
        <v>64</v>
      </c>
      <c r="L119" s="55" t="s">
        <v>7</v>
      </c>
      <c r="M119" s="64"/>
      <c r="N119" s="63"/>
      <c r="O119" s="63"/>
      <c r="P119" s="65"/>
      <c r="Q119" s="63"/>
      <c r="R119" s="63"/>
      <c r="S119" s="65"/>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66">
        <f t="shared" si="7"/>
        <v>34704.8</v>
      </c>
      <c r="BB119" s="67">
        <f t="shared" si="8"/>
        <v>34704.8</v>
      </c>
      <c r="BC119" s="62" t="str">
        <f t="shared" si="9"/>
        <v>INR  Thirty Four Thousand Seven Hundred &amp; Four  and Paise Eighty Only</v>
      </c>
      <c r="BD119" s="71">
        <v>144</v>
      </c>
      <c r="BE119" s="71">
        <f t="shared" si="10"/>
        <v>162.89</v>
      </c>
      <c r="BJ119" s="71">
        <f t="shared" si="11"/>
        <v>18720</v>
      </c>
      <c r="IE119" s="16"/>
      <c r="IF119" s="16"/>
      <c r="IG119" s="16"/>
      <c r="IH119" s="16"/>
      <c r="II119" s="16"/>
    </row>
    <row r="120" spans="1:243" s="15" customFormat="1" ht="269.25" customHeight="1">
      <c r="A120" s="27">
        <v>108</v>
      </c>
      <c r="B120" s="75" t="s">
        <v>337</v>
      </c>
      <c r="C120" s="49" t="s">
        <v>159</v>
      </c>
      <c r="D120" s="68">
        <v>150</v>
      </c>
      <c r="E120" s="69" t="s">
        <v>254</v>
      </c>
      <c r="F120" s="70">
        <v>868.76</v>
      </c>
      <c r="G120" s="63"/>
      <c r="H120" s="53"/>
      <c r="I120" s="52" t="s">
        <v>39</v>
      </c>
      <c r="J120" s="54">
        <f t="shared" si="6"/>
        <v>1</v>
      </c>
      <c r="K120" s="55" t="s">
        <v>64</v>
      </c>
      <c r="L120" s="55" t="s">
        <v>7</v>
      </c>
      <c r="M120" s="64"/>
      <c r="N120" s="63"/>
      <c r="O120" s="63"/>
      <c r="P120" s="65"/>
      <c r="Q120" s="63"/>
      <c r="R120" s="63"/>
      <c r="S120" s="65"/>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66">
        <f t="shared" si="7"/>
        <v>130314</v>
      </c>
      <c r="BB120" s="67">
        <f t="shared" si="8"/>
        <v>130314</v>
      </c>
      <c r="BC120" s="62" t="str">
        <f t="shared" si="9"/>
        <v>INR  One Lakh Thirty Thousand Three Hundred &amp; Fourteen  Only</v>
      </c>
      <c r="BD120" s="71">
        <v>45</v>
      </c>
      <c r="BE120" s="71">
        <f t="shared" si="10"/>
        <v>50.9</v>
      </c>
      <c r="BJ120" s="71">
        <f t="shared" si="11"/>
        <v>6750</v>
      </c>
      <c r="IE120" s="16"/>
      <c r="IF120" s="16"/>
      <c r="IG120" s="16"/>
      <c r="IH120" s="16"/>
      <c r="II120" s="16"/>
    </row>
    <row r="121" spans="1:243" s="15" customFormat="1" ht="270" customHeight="1">
      <c r="A121" s="27">
        <v>109</v>
      </c>
      <c r="B121" s="75" t="s">
        <v>338</v>
      </c>
      <c r="C121" s="49" t="s">
        <v>160</v>
      </c>
      <c r="D121" s="68">
        <v>80</v>
      </c>
      <c r="E121" s="69" t="s">
        <v>254</v>
      </c>
      <c r="F121" s="70">
        <v>1282.78</v>
      </c>
      <c r="G121" s="63"/>
      <c r="H121" s="53"/>
      <c r="I121" s="52" t="s">
        <v>39</v>
      </c>
      <c r="J121" s="54">
        <f t="shared" si="6"/>
        <v>1</v>
      </c>
      <c r="K121" s="55" t="s">
        <v>64</v>
      </c>
      <c r="L121" s="55" t="s">
        <v>7</v>
      </c>
      <c r="M121" s="64"/>
      <c r="N121" s="63"/>
      <c r="O121" s="63"/>
      <c r="P121" s="65"/>
      <c r="Q121" s="63"/>
      <c r="R121" s="63"/>
      <c r="S121" s="65"/>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66">
        <f t="shared" si="7"/>
        <v>102622.4</v>
      </c>
      <c r="BB121" s="67">
        <f t="shared" si="8"/>
        <v>102622.4</v>
      </c>
      <c r="BC121" s="62" t="str">
        <f t="shared" si="9"/>
        <v>INR  One Lakh Two Thousand Six Hundred &amp; Twenty Two  and Paise Forty Only</v>
      </c>
      <c r="BD121" s="71">
        <v>57</v>
      </c>
      <c r="BE121" s="71">
        <f t="shared" si="10"/>
        <v>64.48</v>
      </c>
      <c r="BJ121" s="71">
        <f t="shared" si="11"/>
        <v>4560</v>
      </c>
      <c r="IE121" s="16"/>
      <c r="IF121" s="16"/>
      <c r="IG121" s="16"/>
      <c r="IH121" s="16"/>
      <c r="II121" s="16"/>
    </row>
    <row r="122" spans="1:243" s="15" customFormat="1" ht="162">
      <c r="A122" s="27">
        <v>110</v>
      </c>
      <c r="B122" s="75" t="s">
        <v>339</v>
      </c>
      <c r="C122" s="49" t="s">
        <v>161</v>
      </c>
      <c r="D122" s="68">
        <v>140</v>
      </c>
      <c r="E122" s="69" t="s">
        <v>254</v>
      </c>
      <c r="F122" s="70">
        <v>29.41</v>
      </c>
      <c r="G122" s="63"/>
      <c r="H122" s="53"/>
      <c r="I122" s="52" t="s">
        <v>39</v>
      </c>
      <c r="J122" s="54">
        <f t="shared" si="6"/>
        <v>1</v>
      </c>
      <c r="K122" s="55" t="s">
        <v>64</v>
      </c>
      <c r="L122" s="55" t="s">
        <v>7</v>
      </c>
      <c r="M122" s="64"/>
      <c r="N122" s="63"/>
      <c r="O122" s="63"/>
      <c r="P122" s="65"/>
      <c r="Q122" s="63"/>
      <c r="R122" s="63"/>
      <c r="S122" s="65"/>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66">
        <f t="shared" si="7"/>
        <v>4117.4</v>
      </c>
      <c r="BB122" s="67">
        <f t="shared" si="8"/>
        <v>4117.4</v>
      </c>
      <c r="BC122" s="62" t="str">
        <f t="shared" si="9"/>
        <v>INR  Four Thousand One Hundred &amp; Seventeen  and Paise Forty Only</v>
      </c>
      <c r="BD122" s="71">
        <v>284</v>
      </c>
      <c r="BE122" s="71">
        <f t="shared" si="10"/>
        <v>321.26</v>
      </c>
      <c r="BJ122" s="71">
        <f t="shared" si="11"/>
        <v>39760</v>
      </c>
      <c r="IE122" s="16"/>
      <c r="IF122" s="16"/>
      <c r="IG122" s="16"/>
      <c r="IH122" s="16"/>
      <c r="II122" s="16"/>
    </row>
    <row r="123" spans="1:243" s="15" customFormat="1" ht="162">
      <c r="A123" s="27">
        <v>111</v>
      </c>
      <c r="B123" s="75" t="s">
        <v>340</v>
      </c>
      <c r="C123" s="49" t="s">
        <v>162</v>
      </c>
      <c r="D123" s="68">
        <v>100</v>
      </c>
      <c r="E123" s="69" t="s">
        <v>254</v>
      </c>
      <c r="F123" s="70">
        <v>31.67</v>
      </c>
      <c r="G123" s="63"/>
      <c r="H123" s="53"/>
      <c r="I123" s="52" t="s">
        <v>39</v>
      </c>
      <c r="J123" s="54">
        <f>IF(I123="Less(-)",-1,1)</f>
        <v>1</v>
      </c>
      <c r="K123" s="55" t="s">
        <v>64</v>
      </c>
      <c r="L123" s="55" t="s">
        <v>7</v>
      </c>
      <c r="M123" s="64"/>
      <c r="N123" s="63"/>
      <c r="O123" s="63"/>
      <c r="P123" s="65"/>
      <c r="Q123" s="63"/>
      <c r="R123" s="63"/>
      <c r="S123" s="65"/>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66">
        <f>total_amount_ba($B$2,$D$2,D123,F123,J123,K123,M123)</f>
        <v>3167</v>
      </c>
      <c r="BB123" s="67">
        <f>BA123+SUM(N123:AZ123)</f>
        <v>3167</v>
      </c>
      <c r="BC123" s="62" t="str">
        <f>SpellNumber(L123,BB123)</f>
        <v>INR  Three Thousand One Hundred &amp; Sixty Seven  Only</v>
      </c>
      <c r="BD123" s="71">
        <v>279</v>
      </c>
      <c r="BE123" s="71">
        <f t="shared" si="10"/>
        <v>315.6</v>
      </c>
      <c r="BJ123" s="71">
        <f t="shared" si="11"/>
        <v>27900</v>
      </c>
      <c r="IE123" s="16"/>
      <c r="IF123" s="16"/>
      <c r="IG123" s="16"/>
      <c r="IH123" s="16"/>
      <c r="II123" s="16"/>
    </row>
    <row r="124" spans="1:243" s="15" customFormat="1" ht="162">
      <c r="A124" s="27">
        <v>112</v>
      </c>
      <c r="B124" s="75" t="s">
        <v>341</v>
      </c>
      <c r="C124" s="49" t="s">
        <v>163</v>
      </c>
      <c r="D124" s="68">
        <v>130</v>
      </c>
      <c r="E124" s="69" t="s">
        <v>254</v>
      </c>
      <c r="F124" s="70">
        <v>31.67</v>
      </c>
      <c r="G124" s="63"/>
      <c r="H124" s="53"/>
      <c r="I124" s="52" t="s">
        <v>39</v>
      </c>
      <c r="J124" s="54">
        <f t="shared" si="6"/>
        <v>1</v>
      </c>
      <c r="K124" s="55" t="s">
        <v>64</v>
      </c>
      <c r="L124" s="55" t="s">
        <v>7</v>
      </c>
      <c r="M124" s="64"/>
      <c r="N124" s="63"/>
      <c r="O124" s="63"/>
      <c r="P124" s="65"/>
      <c r="Q124" s="63"/>
      <c r="R124" s="63"/>
      <c r="S124" s="65"/>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66">
        <f t="shared" si="7"/>
        <v>4117.1</v>
      </c>
      <c r="BB124" s="67">
        <f t="shared" si="8"/>
        <v>4117.1</v>
      </c>
      <c r="BC124" s="62" t="str">
        <f t="shared" si="9"/>
        <v>INR  Four Thousand One Hundred &amp; Seventeen  and Paise Ten Only</v>
      </c>
      <c r="BD124" s="71">
        <v>64</v>
      </c>
      <c r="BE124" s="71">
        <f t="shared" si="10"/>
        <v>72.4</v>
      </c>
      <c r="BJ124" s="71">
        <f t="shared" si="11"/>
        <v>8320</v>
      </c>
      <c r="IE124" s="16"/>
      <c r="IF124" s="16"/>
      <c r="IG124" s="16"/>
      <c r="IH124" s="16"/>
      <c r="II124" s="16"/>
    </row>
    <row r="125" spans="1:243" s="15" customFormat="1" ht="162">
      <c r="A125" s="27">
        <v>113</v>
      </c>
      <c r="B125" s="75" t="s">
        <v>342</v>
      </c>
      <c r="C125" s="49" t="s">
        <v>164</v>
      </c>
      <c r="D125" s="68">
        <v>150</v>
      </c>
      <c r="E125" s="69" t="s">
        <v>244</v>
      </c>
      <c r="F125" s="70">
        <v>63.35</v>
      </c>
      <c r="G125" s="63"/>
      <c r="H125" s="53"/>
      <c r="I125" s="52" t="s">
        <v>39</v>
      </c>
      <c r="J125" s="54">
        <f t="shared" si="6"/>
        <v>1</v>
      </c>
      <c r="K125" s="55" t="s">
        <v>64</v>
      </c>
      <c r="L125" s="55" t="s">
        <v>7</v>
      </c>
      <c r="M125" s="64"/>
      <c r="N125" s="63"/>
      <c r="O125" s="63"/>
      <c r="P125" s="65"/>
      <c r="Q125" s="63"/>
      <c r="R125" s="63"/>
      <c r="S125" s="65"/>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66">
        <f t="shared" si="7"/>
        <v>9502.5</v>
      </c>
      <c r="BB125" s="67">
        <f t="shared" si="8"/>
        <v>9502.5</v>
      </c>
      <c r="BC125" s="62" t="str">
        <f t="shared" si="9"/>
        <v>INR  Nine Thousand Five Hundred &amp; Two  and Paise Fifty Only</v>
      </c>
      <c r="BD125" s="71">
        <v>304</v>
      </c>
      <c r="BE125" s="71">
        <f t="shared" si="10"/>
        <v>343.88</v>
      </c>
      <c r="BJ125" s="71">
        <f t="shared" si="11"/>
        <v>45600</v>
      </c>
      <c r="IE125" s="16"/>
      <c r="IF125" s="16"/>
      <c r="IG125" s="16"/>
      <c r="IH125" s="16"/>
      <c r="II125" s="16"/>
    </row>
    <row r="126" spans="1:243" s="15" customFormat="1" ht="162">
      <c r="A126" s="27">
        <v>114</v>
      </c>
      <c r="B126" s="75" t="s">
        <v>343</v>
      </c>
      <c r="C126" s="49" t="s">
        <v>165</v>
      </c>
      <c r="D126" s="68">
        <v>80</v>
      </c>
      <c r="E126" s="69" t="s">
        <v>254</v>
      </c>
      <c r="F126" s="70">
        <v>65.61</v>
      </c>
      <c r="G126" s="63"/>
      <c r="H126" s="53"/>
      <c r="I126" s="52" t="s">
        <v>39</v>
      </c>
      <c r="J126" s="54">
        <f t="shared" si="6"/>
        <v>1</v>
      </c>
      <c r="K126" s="55" t="s">
        <v>64</v>
      </c>
      <c r="L126" s="55" t="s">
        <v>7</v>
      </c>
      <c r="M126" s="64"/>
      <c r="N126" s="63"/>
      <c r="O126" s="63"/>
      <c r="P126" s="65"/>
      <c r="Q126" s="63"/>
      <c r="R126" s="63"/>
      <c r="S126" s="65"/>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66">
        <f t="shared" si="7"/>
        <v>5248.8</v>
      </c>
      <c r="BB126" s="67">
        <f t="shared" si="8"/>
        <v>5248.8</v>
      </c>
      <c r="BC126" s="62" t="str">
        <f t="shared" si="9"/>
        <v>INR  Five Thousand Two Hundred &amp; Forty Eight  and Paise Eighty Only</v>
      </c>
      <c r="BD126" s="71">
        <v>304</v>
      </c>
      <c r="BE126" s="71">
        <f t="shared" si="10"/>
        <v>343.88</v>
      </c>
      <c r="BJ126" s="71">
        <f t="shared" si="11"/>
        <v>24320</v>
      </c>
      <c r="IE126" s="16"/>
      <c r="IF126" s="16"/>
      <c r="IG126" s="16"/>
      <c r="IH126" s="16"/>
      <c r="II126" s="16"/>
    </row>
    <row r="127" spans="1:243" s="15" customFormat="1" ht="162.75" customHeight="1">
      <c r="A127" s="27">
        <v>115</v>
      </c>
      <c r="B127" s="75" t="s">
        <v>344</v>
      </c>
      <c r="C127" s="49" t="s">
        <v>166</v>
      </c>
      <c r="D127" s="68">
        <v>36</v>
      </c>
      <c r="E127" s="69" t="s">
        <v>242</v>
      </c>
      <c r="F127" s="70">
        <v>2497.69</v>
      </c>
      <c r="G127" s="63"/>
      <c r="H127" s="53"/>
      <c r="I127" s="52" t="s">
        <v>39</v>
      </c>
      <c r="J127" s="54">
        <f t="shared" si="6"/>
        <v>1</v>
      </c>
      <c r="K127" s="55" t="s">
        <v>64</v>
      </c>
      <c r="L127" s="55" t="s">
        <v>7</v>
      </c>
      <c r="M127" s="64"/>
      <c r="N127" s="63"/>
      <c r="O127" s="63"/>
      <c r="P127" s="65"/>
      <c r="Q127" s="63"/>
      <c r="R127" s="63"/>
      <c r="S127" s="65"/>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66">
        <f t="shared" si="7"/>
        <v>89916.84</v>
      </c>
      <c r="BB127" s="67">
        <f t="shared" si="8"/>
        <v>89916.84</v>
      </c>
      <c r="BC127" s="62" t="str">
        <f t="shared" si="9"/>
        <v>INR  Eighty Nine Thousand Nine Hundred &amp; Sixteen  and Paise Eighty Four Only</v>
      </c>
      <c r="BD127" s="71">
        <v>304</v>
      </c>
      <c r="BE127" s="71">
        <f t="shared" si="10"/>
        <v>343.88</v>
      </c>
      <c r="BJ127" s="71">
        <f t="shared" si="11"/>
        <v>10944</v>
      </c>
      <c r="IE127" s="16"/>
      <c r="IF127" s="16"/>
      <c r="IG127" s="16"/>
      <c r="IH127" s="16"/>
      <c r="II127" s="16"/>
    </row>
    <row r="128" spans="1:243" s="15" customFormat="1" ht="32.25" customHeight="1">
      <c r="A128" s="27">
        <v>116</v>
      </c>
      <c r="B128" s="75" t="s">
        <v>345</v>
      </c>
      <c r="C128" s="49" t="s">
        <v>167</v>
      </c>
      <c r="D128" s="68">
        <v>36</v>
      </c>
      <c r="E128" s="69" t="s">
        <v>242</v>
      </c>
      <c r="F128" s="70">
        <v>1693.41</v>
      </c>
      <c r="G128" s="63"/>
      <c r="H128" s="53"/>
      <c r="I128" s="52" t="s">
        <v>39</v>
      </c>
      <c r="J128" s="54">
        <f t="shared" si="6"/>
        <v>1</v>
      </c>
      <c r="K128" s="55" t="s">
        <v>64</v>
      </c>
      <c r="L128" s="55" t="s">
        <v>7</v>
      </c>
      <c r="M128" s="64"/>
      <c r="N128" s="63"/>
      <c r="O128" s="63"/>
      <c r="P128" s="65"/>
      <c r="Q128" s="63"/>
      <c r="R128" s="63"/>
      <c r="S128" s="65"/>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66">
        <f t="shared" si="7"/>
        <v>60962.76</v>
      </c>
      <c r="BB128" s="67">
        <f t="shared" si="8"/>
        <v>60962.76</v>
      </c>
      <c r="BC128" s="62" t="str">
        <f t="shared" si="9"/>
        <v>INR  Sixty Thousand Nine Hundred &amp; Sixty Two  and Paise Seventy Six Only</v>
      </c>
      <c r="BD128" s="71">
        <v>272</v>
      </c>
      <c r="BE128" s="71">
        <f t="shared" si="10"/>
        <v>307.69</v>
      </c>
      <c r="BJ128" s="71">
        <f t="shared" si="11"/>
        <v>9792</v>
      </c>
      <c r="IE128" s="16"/>
      <c r="IF128" s="16"/>
      <c r="IG128" s="16"/>
      <c r="IH128" s="16"/>
      <c r="II128" s="16"/>
    </row>
    <row r="129" spans="1:243" s="15" customFormat="1" ht="68.25" customHeight="1">
      <c r="A129" s="27">
        <v>117</v>
      </c>
      <c r="B129" s="75" t="s">
        <v>346</v>
      </c>
      <c r="C129" s="49" t="s">
        <v>168</v>
      </c>
      <c r="D129" s="68">
        <v>36</v>
      </c>
      <c r="E129" s="69" t="s">
        <v>242</v>
      </c>
      <c r="F129" s="70">
        <v>1068.98</v>
      </c>
      <c r="G129" s="63"/>
      <c r="H129" s="53"/>
      <c r="I129" s="52" t="s">
        <v>39</v>
      </c>
      <c r="J129" s="54">
        <f>IF(I129="Less(-)",-1,1)</f>
        <v>1</v>
      </c>
      <c r="K129" s="55" t="s">
        <v>64</v>
      </c>
      <c r="L129" s="55" t="s">
        <v>7</v>
      </c>
      <c r="M129" s="64"/>
      <c r="N129" s="63"/>
      <c r="O129" s="63"/>
      <c r="P129" s="65"/>
      <c r="Q129" s="63"/>
      <c r="R129" s="63"/>
      <c r="S129" s="65"/>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66">
        <f>total_amount_ba($B$2,$D$2,D129,F129,J129,K129,M129)</f>
        <v>38483.28</v>
      </c>
      <c r="BB129" s="67">
        <f>BA129+SUM(N129:AZ129)</f>
        <v>38483.28</v>
      </c>
      <c r="BC129" s="62" t="str">
        <f>SpellNumber(L129,BB129)</f>
        <v>INR  Thirty Eight Thousand Four Hundred &amp; Eighty Three  and Paise Twenty Eight Only</v>
      </c>
      <c r="BD129" s="71">
        <v>35</v>
      </c>
      <c r="BE129" s="71">
        <f t="shared" si="10"/>
        <v>39.59</v>
      </c>
      <c r="BJ129" s="71">
        <f t="shared" si="11"/>
        <v>1260</v>
      </c>
      <c r="IE129" s="16"/>
      <c r="IF129" s="16"/>
      <c r="IG129" s="16"/>
      <c r="IH129" s="16"/>
      <c r="II129" s="16"/>
    </row>
    <row r="130" spans="1:243" s="15" customFormat="1" ht="43.5" customHeight="1">
      <c r="A130" s="27">
        <v>118</v>
      </c>
      <c r="B130" s="75" t="s">
        <v>347</v>
      </c>
      <c r="C130" s="49" t="s">
        <v>169</v>
      </c>
      <c r="D130" s="68">
        <v>36</v>
      </c>
      <c r="E130" s="69" t="s">
        <v>242</v>
      </c>
      <c r="F130" s="70">
        <v>1280.52</v>
      </c>
      <c r="G130" s="63"/>
      <c r="H130" s="53"/>
      <c r="I130" s="52" t="s">
        <v>39</v>
      </c>
      <c r="J130" s="54">
        <f t="shared" si="6"/>
        <v>1</v>
      </c>
      <c r="K130" s="55" t="s">
        <v>64</v>
      </c>
      <c r="L130" s="55" t="s">
        <v>7</v>
      </c>
      <c r="M130" s="64"/>
      <c r="N130" s="63"/>
      <c r="O130" s="63"/>
      <c r="P130" s="65"/>
      <c r="Q130" s="63"/>
      <c r="R130" s="63"/>
      <c r="S130" s="65"/>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66">
        <f t="shared" si="7"/>
        <v>46098.72</v>
      </c>
      <c r="BB130" s="67">
        <f t="shared" si="8"/>
        <v>46098.72</v>
      </c>
      <c r="BC130" s="62" t="str">
        <f t="shared" si="9"/>
        <v>INR  Forty Six Thousand  &amp;Ninety Eight  and Paise Seventy Two Only</v>
      </c>
      <c r="BD130" s="71">
        <v>70</v>
      </c>
      <c r="BE130" s="71">
        <f t="shared" si="10"/>
        <v>79.18</v>
      </c>
      <c r="BJ130" s="71">
        <f t="shared" si="11"/>
        <v>2520</v>
      </c>
      <c r="IE130" s="16"/>
      <c r="IF130" s="16"/>
      <c r="IG130" s="16"/>
      <c r="IH130" s="16"/>
      <c r="II130" s="16"/>
    </row>
    <row r="131" spans="1:243" s="15" customFormat="1" ht="43.5" customHeight="1">
      <c r="A131" s="27">
        <v>119</v>
      </c>
      <c r="B131" s="75" t="s">
        <v>348</v>
      </c>
      <c r="C131" s="49" t="s">
        <v>170</v>
      </c>
      <c r="D131" s="68">
        <v>24</v>
      </c>
      <c r="E131" s="69" t="s">
        <v>242</v>
      </c>
      <c r="F131" s="70">
        <v>468.32</v>
      </c>
      <c r="G131" s="63"/>
      <c r="H131" s="53"/>
      <c r="I131" s="52" t="s">
        <v>39</v>
      </c>
      <c r="J131" s="54">
        <f t="shared" si="6"/>
        <v>1</v>
      </c>
      <c r="K131" s="55" t="s">
        <v>64</v>
      </c>
      <c r="L131" s="55" t="s">
        <v>7</v>
      </c>
      <c r="M131" s="64"/>
      <c r="N131" s="63"/>
      <c r="O131" s="63"/>
      <c r="P131" s="65"/>
      <c r="Q131" s="63"/>
      <c r="R131" s="63"/>
      <c r="S131" s="65"/>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66">
        <f t="shared" si="7"/>
        <v>11239.68</v>
      </c>
      <c r="BB131" s="67">
        <f t="shared" si="8"/>
        <v>11239.68</v>
      </c>
      <c r="BC131" s="62" t="str">
        <f t="shared" si="9"/>
        <v>INR  Eleven Thousand Two Hundred &amp; Thirty Nine  and Paise Sixty Eight Only</v>
      </c>
      <c r="BD131" s="71">
        <v>52</v>
      </c>
      <c r="BE131" s="71">
        <f t="shared" si="10"/>
        <v>58.82</v>
      </c>
      <c r="BJ131" s="71">
        <f t="shared" si="11"/>
        <v>1248</v>
      </c>
      <c r="IE131" s="16"/>
      <c r="IF131" s="16"/>
      <c r="IG131" s="16"/>
      <c r="IH131" s="16"/>
      <c r="II131" s="16"/>
    </row>
    <row r="132" spans="1:243" s="15" customFormat="1" ht="30" customHeight="1">
      <c r="A132" s="27">
        <v>120</v>
      </c>
      <c r="B132" s="75" t="s">
        <v>349</v>
      </c>
      <c r="C132" s="49" t="s">
        <v>171</v>
      </c>
      <c r="D132" s="68">
        <v>20</v>
      </c>
      <c r="E132" s="69" t="s">
        <v>242</v>
      </c>
      <c r="F132" s="70">
        <v>50.9</v>
      </c>
      <c r="G132" s="63"/>
      <c r="H132" s="53"/>
      <c r="I132" s="52" t="s">
        <v>39</v>
      </c>
      <c r="J132" s="54">
        <f t="shared" si="6"/>
        <v>1</v>
      </c>
      <c r="K132" s="55" t="s">
        <v>64</v>
      </c>
      <c r="L132" s="55" t="s">
        <v>7</v>
      </c>
      <c r="M132" s="64"/>
      <c r="N132" s="63"/>
      <c r="O132" s="63"/>
      <c r="P132" s="65"/>
      <c r="Q132" s="63"/>
      <c r="R132" s="63"/>
      <c r="S132" s="65"/>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66">
        <f t="shared" si="7"/>
        <v>1018</v>
      </c>
      <c r="BB132" s="67">
        <f t="shared" si="8"/>
        <v>1018</v>
      </c>
      <c r="BC132" s="62" t="str">
        <f t="shared" si="9"/>
        <v>INR  One Thousand  &amp;Eighteen  Only</v>
      </c>
      <c r="BD132" s="71">
        <v>9</v>
      </c>
      <c r="BE132" s="71">
        <f t="shared" si="10"/>
        <v>10.18</v>
      </c>
      <c r="BJ132" s="71">
        <f t="shared" si="11"/>
        <v>180</v>
      </c>
      <c r="IE132" s="16"/>
      <c r="IF132" s="16"/>
      <c r="IG132" s="16"/>
      <c r="IH132" s="16"/>
      <c r="II132" s="16"/>
    </row>
    <row r="133" spans="1:243" s="15" customFormat="1" ht="96.75" customHeight="1">
      <c r="A133" s="27">
        <v>121</v>
      </c>
      <c r="B133" s="75" t="s">
        <v>350</v>
      </c>
      <c r="C133" s="49" t="s">
        <v>172</v>
      </c>
      <c r="D133" s="68">
        <v>44</v>
      </c>
      <c r="E133" s="69" t="s">
        <v>242</v>
      </c>
      <c r="F133" s="70">
        <v>1824.63</v>
      </c>
      <c r="G133" s="63"/>
      <c r="H133" s="53"/>
      <c r="I133" s="52" t="s">
        <v>39</v>
      </c>
      <c r="J133" s="54">
        <f t="shared" si="6"/>
        <v>1</v>
      </c>
      <c r="K133" s="55" t="s">
        <v>64</v>
      </c>
      <c r="L133" s="55" t="s">
        <v>7</v>
      </c>
      <c r="M133" s="64"/>
      <c r="N133" s="63"/>
      <c r="O133" s="63"/>
      <c r="P133" s="65"/>
      <c r="Q133" s="63"/>
      <c r="R133" s="63"/>
      <c r="S133" s="65"/>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66">
        <f t="shared" si="7"/>
        <v>80283.72</v>
      </c>
      <c r="BB133" s="67">
        <f t="shared" si="8"/>
        <v>80283.72</v>
      </c>
      <c r="BC133" s="62" t="str">
        <f t="shared" si="9"/>
        <v>INR  Eighty Thousand Two Hundred &amp; Eighty Three  and Paise Seventy Two Only</v>
      </c>
      <c r="BD133" s="71">
        <v>452</v>
      </c>
      <c r="BE133" s="71">
        <f t="shared" si="10"/>
        <v>511.3</v>
      </c>
      <c r="BJ133" s="71">
        <f t="shared" si="11"/>
        <v>19888</v>
      </c>
      <c r="IE133" s="16"/>
      <c r="IF133" s="16"/>
      <c r="IG133" s="16"/>
      <c r="IH133" s="16"/>
      <c r="II133" s="16"/>
    </row>
    <row r="134" spans="1:243" s="15" customFormat="1" ht="31.5" customHeight="1">
      <c r="A134" s="27">
        <v>122</v>
      </c>
      <c r="B134" s="75" t="s">
        <v>351</v>
      </c>
      <c r="C134" s="49" t="s">
        <v>173</v>
      </c>
      <c r="D134" s="68">
        <v>28</v>
      </c>
      <c r="E134" s="69" t="s">
        <v>242</v>
      </c>
      <c r="F134" s="70">
        <v>28.28</v>
      </c>
      <c r="G134" s="63"/>
      <c r="H134" s="53"/>
      <c r="I134" s="52" t="s">
        <v>39</v>
      </c>
      <c r="J134" s="54">
        <f>IF(I134="Less(-)",-1,1)</f>
        <v>1</v>
      </c>
      <c r="K134" s="55" t="s">
        <v>64</v>
      </c>
      <c r="L134" s="55" t="s">
        <v>7</v>
      </c>
      <c r="M134" s="64"/>
      <c r="N134" s="63"/>
      <c r="O134" s="63"/>
      <c r="P134" s="65"/>
      <c r="Q134" s="63"/>
      <c r="R134" s="63"/>
      <c r="S134" s="65"/>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66">
        <f>total_amount_ba($B$2,$D$2,D134,F134,J134,K134,M134)</f>
        <v>791.84</v>
      </c>
      <c r="BB134" s="67">
        <f>BA134+SUM(N134:AZ134)</f>
        <v>791.84</v>
      </c>
      <c r="BC134" s="62" t="str">
        <f>SpellNumber(L134,BB134)</f>
        <v>INR  Seven Hundred &amp; Ninety One  and Paise Eighty Four Only</v>
      </c>
      <c r="BD134" s="71">
        <v>516</v>
      </c>
      <c r="BE134" s="71">
        <f t="shared" si="10"/>
        <v>583.7</v>
      </c>
      <c r="BJ134" s="71">
        <f t="shared" si="11"/>
        <v>14448</v>
      </c>
      <c r="IE134" s="16"/>
      <c r="IF134" s="16"/>
      <c r="IG134" s="16"/>
      <c r="IH134" s="16"/>
      <c r="II134" s="16"/>
    </row>
    <row r="135" spans="1:243" s="15" customFormat="1" ht="31.5" customHeight="1">
      <c r="A135" s="27">
        <v>123</v>
      </c>
      <c r="B135" s="75" t="s">
        <v>352</v>
      </c>
      <c r="C135" s="49" t="s">
        <v>174</v>
      </c>
      <c r="D135" s="68">
        <v>16</v>
      </c>
      <c r="E135" s="69" t="s">
        <v>242</v>
      </c>
      <c r="F135" s="70">
        <v>29.41</v>
      </c>
      <c r="G135" s="63"/>
      <c r="H135" s="53"/>
      <c r="I135" s="52" t="s">
        <v>39</v>
      </c>
      <c r="J135" s="54">
        <f t="shared" si="6"/>
        <v>1</v>
      </c>
      <c r="K135" s="55" t="s">
        <v>64</v>
      </c>
      <c r="L135" s="55" t="s">
        <v>7</v>
      </c>
      <c r="M135" s="64"/>
      <c r="N135" s="63"/>
      <c r="O135" s="63"/>
      <c r="P135" s="65"/>
      <c r="Q135" s="63"/>
      <c r="R135" s="63"/>
      <c r="S135" s="65"/>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66">
        <f t="shared" si="7"/>
        <v>470.56</v>
      </c>
      <c r="BB135" s="67">
        <f t="shared" si="8"/>
        <v>470.56</v>
      </c>
      <c r="BC135" s="62" t="str">
        <f t="shared" si="9"/>
        <v>INR  Four Hundred &amp; Seventy  and Paise Fifty Six Only</v>
      </c>
      <c r="BD135" s="71">
        <v>1251</v>
      </c>
      <c r="BE135" s="71">
        <f t="shared" si="10"/>
        <v>1415.13</v>
      </c>
      <c r="BJ135" s="71">
        <f t="shared" si="11"/>
        <v>20016</v>
      </c>
      <c r="IE135" s="16"/>
      <c r="IF135" s="16"/>
      <c r="IG135" s="16"/>
      <c r="IH135" s="16"/>
      <c r="II135" s="16"/>
    </row>
    <row r="136" spans="1:243" s="15" customFormat="1" ht="71.25" customHeight="1">
      <c r="A136" s="27">
        <v>124</v>
      </c>
      <c r="B136" s="75" t="s">
        <v>353</v>
      </c>
      <c r="C136" s="49" t="s">
        <v>175</v>
      </c>
      <c r="D136" s="68">
        <v>36</v>
      </c>
      <c r="E136" s="69" t="s">
        <v>242</v>
      </c>
      <c r="F136" s="70">
        <v>511.3</v>
      </c>
      <c r="G136" s="63"/>
      <c r="H136" s="53"/>
      <c r="I136" s="52" t="s">
        <v>39</v>
      </c>
      <c r="J136" s="54">
        <f t="shared" si="6"/>
        <v>1</v>
      </c>
      <c r="K136" s="55" t="s">
        <v>64</v>
      </c>
      <c r="L136" s="55" t="s">
        <v>7</v>
      </c>
      <c r="M136" s="64"/>
      <c r="N136" s="63"/>
      <c r="O136" s="63"/>
      <c r="P136" s="65"/>
      <c r="Q136" s="63"/>
      <c r="R136" s="63"/>
      <c r="S136" s="65"/>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66">
        <f t="shared" si="7"/>
        <v>18406.8</v>
      </c>
      <c r="BB136" s="67">
        <f t="shared" si="8"/>
        <v>18406.8</v>
      </c>
      <c r="BC136" s="62" t="str">
        <f t="shared" si="9"/>
        <v>INR  Eighteen Thousand Four Hundred &amp; Six  and Paise Eighty Only</v>
      </c>
      <c r="BD136" s="71">
        <v>140</v>
      </c>
      <c r="BE136" s="71">
        <f t="shared" si="10"/>
        <v>158.37</v>
      </c>
      <c r="BJ136" s="71">
        <f t="shared" si="11"/>
        <v>5040</v>
      </c>
      <c r="IE136" s="16"/>
      <c r="IF136" s="16"/>
      <c r="IG136" s="16"/>
      <c r="IH136" s="16"/>
      <c r="II136" s="16"/>
    </row>
    <row r="137" spans="1:243" s="15" customFormat="1" ht="57" customHeight="1">
      <c r="A137" s="27">
        <v>125</v>
      </c>
      <c r="B137" s="75" t="s">
        <v>354</v>
      </c>
      <c r="C137" s="49" t="s">
        <v>176</v>
      </c>
      <c r="D137" s="68">
        <v>120</v>
      </c>
      <c r="E137" s="69" t="s">
        <v>242</v>
      </c>
      <c r="F137" s="70">
        <v>175.34</v>
      </c>
      <c r="G137" s="63"/>
      <c r="H137" s="53"/>
      <c r="I137" s="52" t="s">
        <v>39</v>
      </c>
      <c r="J137" s="54">
        <f t="shared" si="6"/>
        <v>1</v>
      </c>
      <c r="K137" s="55" t="s">
        <v>64</v>
      </c>
      <c r="L137" s="55" t="s">
        <v>7</v>
      </c>
      <c r="M137" s="64"/>
      <c r="N137" s="63"/>
      <c r="O137" s="63"/>
      <c r="P137" s="65"/>
      <c r="Q137" s="63"/>
      <c r="R137" s="63"/>
      <c r="S137" s="65"/>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66">
        <f t="shared" si="7"/>
        <v>21040.8</v>
      </c>
      <c r="BB137" s="67">
        <f t="shared" si="8"/>
        <v>21040.8</v>
      </c>
      <c r="BC137" s="62" t="str">
        <f t="shared" si="9"/>
        <v>INR  Twenty One Thousand  &amp;Forty  and Paise Eighty Only</v>
      </c>
      <c r="BD137" s="71">
        <v>171</v>
      </c>
      <c r="BE137" s="71">
        <f t="shared" si="10"/>
        <v>193.44</v>
      </c>
      <c r="BJ137" s="71">
        <f t="shared" si="11"/>
        <v>20520</v>
      </c>
      <c r="IE137" s="16"/>
      <c r="IF137" s="16"/>
      <c r="IG137" s="16"/>
      <c r="IH137" s="16"/>
      <c r="II137" s="16"/>
    </row>
    <row r="138" spans="1:243" s="15" customFormat="1" ht="55.5" customHeight="1">
      <c r="A138" s="27">
        <v>126</v>
      </c>
      <c r="B138" s="75" t="s">
        <v>355</v>
      </c>
      <c r="C138" s="49" t="s">
        <v>177</v>
      </c>
      <c r="D138" s="68">
        <v>48</v>
      </c>
      <c r="E138" s="69" t="s">
        <v>242</v>
      </c>
      <c r="F138" s="70">
        <v>1148.17</v>
      </c>
      <c r="G138" s="63"/>
      <c r="H138" s="53"/>
      <c r="I138" s="52" t="s">
        <v>39</v>
      </c>
      <c r="J138" s="54">
        <f t="shared" si="6"/>
        <v>1</v>
      </c>
      <c r="K138" s="55" t="s">
        <v>64</v>
      </c>
      <c r="L138" s="55" t="s">
        <v>7</v>
      </c>
      <c r="M138" s="64"/>
      <c r="N138" s="63"/>
      <c r="O138" s="63"/>
      <c r="P138" s="65"/>
      <c r="Q138" s="63"/>
      <c r="R138" s="63"/>
      <c r="S138" s="65"/>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66">
        <f t="shared" si="7"/>
        <v>55112.16</v>
      </c>
      <c r="BB138" s="67">
        <f t="shared" si="8"/>
        <v>55112.16</v>
      </c>
      <c r="BC138" s="62" t="str">
        <f t="shared" si="9"/>
        <v>INR  Fifty Five Thousand One Hundred &amp; Twelve  and Paise Sixteen Only</v>
      </c>
      <c r="BD138" s="71">
        <v>235</v>
      </c>
      <c r="BE138" s="71">
        <f t="shared" si="10"/>
        <v>265.83</v>
      </c>
      <c r="BJ138" s="71">
        <f t="shared" si="11"/>
        <v>11280</v>
      </c>
      <c r="IE138" s="16"/>
      <c r="IF138" s="16"/>
      <c r="IG138" s="16"/>
      <c r="IH138" s="16"/>
      <c r="II138" s="16"/>
    </row>
    <row r="139" spans="1:243" s="15" customFormat="1" ht="68.25" customHeight="1">
      <c r="A139" s="27">
        <v>127</v>
      </c>
      <c r="B139" s="75" t="s">
        <v>356</v>
      </c>
      <c r="C139" s="49" t="s">
        <v>178</v>
      </c>
      <c r="D139" s="68">
        <v>110</v>
      </c>
      <c r="E139" s="69" t="s">
        <v>242</v>
      </c>
      <c r="F139" s="70">
        <v>166.29</v>
      </c>
      <c r="G139" s="63"/>
      <c r="H139" s="53"/>
      <c r="I139" s="52" t="s">
        <v>39</v>
      </c>
      <c r="J139" s="54">
        <f t="shared" si="6"/>
        <v>1</v>
      </c>
      <c r="K139" s="55" t="s">
        <v>64</v>
      </c>
      <c r="L139" s="55" t="s">
        <v>7</v>
      </c>
      <c r="M139" s="64"/>
      <c r="N139" s="63"/>
      <c r="O139" s="63"/>
      <c r="P139" s="65"/>
      <c r="Q139" s="63"/>
      <c r="R139" s="63"/>
      <c r="S139" s="65"/>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66">
        <f t="shared" si="7"/>
        <v>18291.9</v>
      </c>
      <c r="BB139" s="67">
        <f t="shared" si="8"/>
        <v>18291.9</v>
      </c>
      <c r="BC139" s="62" t="str">
        <f t="shared" si="9"/>
        <v>INR  Eighteen Thousand Two Hundred &amp; Ninety One  and Paise Ninety Only</v>
      </c>
      <c r="BD139" s="71">
        <v>1349</v>
      </c>
      <c r="BE139" s="71">
        <f t="shared" si="10"/>
        <v>1525.99</v>
      </c>
      <c r="BJ139" s="71">
        <f t="shared" si="11"/>
        <v>148390</v>
      </c>
      <c r="IE139" s="16"/>
      <c r="IF139" s="16"/>
      <c r="IG139" s="16"/>
      <c r="IH139" s="16"/>
      <c r="II139" s="16"/>
    </row>
    <row r="140" spans="1:243" s="15" customFormat="1" ht="58.5" customHeight="1">
      <c r="A140" s="27">
        <v>128</v>
      </c>
      <c r="B140" s="75" t="s">
        <v>357</v>
      </c>
      <c r="C140" s="49" t="s">
        <v>179</v>
      </c>
      <c r="D140" s="68">
        <v>36</v>
      </c>
      <c r="E140" s="69" t="s">
        <v>242</v>
      </c>
      <c r="F140" s="70">
        <v>102.94</v>
      </c>
      <c r="G140" s="63"/>
      <c r="H140" s="53"/>
      <c r="I140" s="52" t="s">
        <v>39</v>
      </c>
      <c r="J140" s="54">
        <f t="shared" si="6"/>
        <v>1</v>
      </c>
      <c r="K140" s="55" t="s">
        <v>64</v>
      </c>
      <c r="L140" s="55" t="s">
        <v>7</v>
      </c>
      <c r="M140" s="64"/>
      <c r="N140" s="63"/>
      <c r="O140" s="63"/>
      <c r="P140" s="65"/>
      <c r="Q140" s="63"/>
      <c r="R140" s="63"/>
      <c r="S140" s="65"/>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66">
        <f t="shared" si="7"/>
        <v>3705.84</v>
      </c>
      <c r="BB140" s="67">
        <f t="shared" si="8"/>
        <v>3705.84</v>
      </c>
      <c r="BC140" s="62" t="str">
        <f t="shared" si="9"/>
        <v>INR  Three Thousand Seven Hundred &amp; Five  and Paise Eighty Four Only</v>
      </c>
      <c r="BD140" s="71">
        <v>493</v>
      </c>
      <c r="BE140" s="71">
        <f t="shared" si="10"/>
        <v>557.68</v>
      </c>
      <c r="BJ140" s="71">
        <f t="shared" si="11"/>
        <v>17748</v>
      </c>
      <c r="IE140" s="16"/>
      <c r="IF140" s="16"/>
      <c r="IG140" s="16"/>
      <c r="IH140" s="16"/>
      <c r="II140" s="16"/>
    </row>
    <row r="141" spans="1:243" s="15" customFormat="1" ht="81.75" customHeight="1">
      <c r="A141" s="27">
        <v>129</v>
      </c>
      <c r="B141" s="75" t="s">
        <v>358</v>
      </c>
      <c r="C141" s="49" t="s">
        <v>180</v>
      </c>
      <c r="D141" s="68">
        <v>84</v>
      </c>
      <c r="E141" s="69" t="s">
        <v>242</v>
      </c>
      <c r="F141" s="70">
        <v>609.72</v>
      </c>
      <c r="G141" s="63"/>
      <c r="H141" s="53"/>
      <c r="I141" s="52" t="s">
        <v>39</v>
      </c>
      <c r="J141" s="54">
        <f t="shared" si="6"/>
        <v>1</v>
      </c>
      <c r="K141" s="55" t="s">
        <v>64</v>
      </c>
      <c r="L141" s="55" t="s">
        <v>7</v>
      </c>
      <c r="M141" s="64"/>
      <c r="N141" s="63"/>
      <c r="O141" s="63"/>
      <c r="P141" s="65"/>
      <c r="Q141" s="63"/>
      <c r="R141" s="63"/>
      <c r="S141" s="65"/>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66">
        <f t="shared" si="7"/>
        <v>51216.48</v>
      </c>
      <c r="BB141" s="67">
        <f t="shared" si="8"/>
        <v>51216.48</v>
      </c>
      <c r="BC141" s="62" t="str">
        <f t="shared" si="9"/>
        <v>INR  Fifty One Thousand Two Hundred &amp; Sixteen  and Paise Forty Eight Only</v>
      </c>
      <c r="BD141" s="71">
        <v>815</v>
      </c>
      <c r="BE141" s="71">
        <f t="shared" si="10"/>
        <v>921.93</v>
      </c>
      <c r="BJ141" s="71">
        <f t="shared" si="11"/>
        <v>68460</v>
      </c>
      <c r="IE141" s="16"/>
      <c r="IF141" s="16"/>
      <c r="IG141" s="16"/>
      <c r="IH141" s="16"/>
      <c r="II141" s="16"/>
    </row>
    <row r="142" spans="1:243" s="15" customFormat="1" ht="69" customHeight="1">
      <c r="A142" s="27">
        <v>130</v>
      </c>
      <c r="B142" s="75" t="s">
        <v>392</v>
      </c>
      <c r="C142" s="49" t="s">
        <v>181</v>
      </c>
      <c r="D142" s="68">
        <v>120</v>
      </c>
      <c r="E142" s="69" t="s">
        <v>242</v>
      </c>
      <c r="F142" s="70">
        <v>921.93</v>
      </c>
      <c r="G142" s="63"/>
      <c r="H142" s="53"/>
      <c r="I142" s="52" t="s">
        <v>39</v>
      </c>
      <c r="J142" s="54">
        <f t="shared" si="6"/>
        <v>1</v>
      </c>
      <c r="K142" s="55" t="s">
        <v>64</v>
      </c>
      <c r="L142" s="55" t="s">
        <v>7</v>
      </c>
      <c r="M142" s="64"/>
      <c r="N142" s="63"/>
      <c r="O142" s="63"/>
      <c r="P142" s="65"/>
      <c r="Q142" s="63"/>
      <c r="R142" s="63"/>
      <c r="S142" s="65"/>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66">
        <f t="shared" si="7"/>
        <v>110631.6</v>
      </c>
      <c r="BB142" s="67">
        <f t="shared" si="8"/>
        <v>110631.6</v>
      </c>
      <c r="BC142" s="62" t="str">
        <f t="shared" si="9"/>
        <v>INR  One Lakh Ten Thousand Six Hundred &amp; Thirty One  and Paise Sixty Only</v>
      </c>
      <c r="BD142" s="71">
        <v>2297</v>
      </c>
      <c r="BE142" s="71">
        <f t="shared" si="10"/>
        <v>2598.37</v>
      </c>
      <c r="BJ142" s="71">
        <f t="shared" si="11"/>
        <v>275640</v>
      </c>
      <c r="IE142" s="16"/>
      <c r="IF142" s="16"/>
      <c r="IG142" s="16"/>
      <c r="IH142" s="16"/>
      <c r="II142" s="16"/>
    </row>
    <row r="143" spans="1:243" s="15" customFormat="1" ht="71.25" customHeight="1">
      <c r="A143" s="27">
        <v>131</v>
      </c>
      <c r="B143" s="75" t="s">
        <v>393</v>
      </c>
      <c r="C143" s="49" t="s">
        <v>182</v>
      </c>
      <c r="D143" s="68">
        <v>110</v>
      </c>
      <c r="E143" s="69" t="s">
        <v>242</v>
      </c>
      <c r="F143" s="70">
        <v>557.68</v>
      </c>
      <c r="G143" s="63"/>
      <c r="H143" s="53"/>
      <c r="I143" s="52" t="s">
        <v>39</v>
      </c>
      <c r="J143" s="54">
        <f aca="true" t="shared" si="12" ref="J143:J202">IF(I143="Less(-)",-1,1)</f>
        <v>1</v>
      </c>
      <c r="K143" s="55" t="s">
        <v>64</v>
      </c>
      <c r="L143" s="55" t="s">
        <v>7</v>
      </c>
      <c r="M143" s="64"/>
      <c r="N143" s="63"/>
      <c r="O143" s="63"/>
      <c r="P143" s="65"/>
      <c r="Q143" s="63"/>
      <c r="R143" s="63"/>
      <c r="S143" s="65"/>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66">
        <f aca="true" t="shared" si="13" ref="BA143:BA202">total_amount_ba($B$2,$D$2,D143,F143,J143,K143,M143)</f>
        <v>61344.8</v>
      </c>
      <c r="BB143" s="67">
        <f aca="true" t="shared" si="14" ref="BB143:BB202">BA143+SUM(N143:AZ143)</f>
        <v>61344.8</v>
      </c>
      <c r="BC143" s="62" t="str">
        <f aca="true" t="shared" si="15" ref="BC143:BC202">SpellNumber(L143,BB143)</f>
        <v>INR  Sixty One Thousand Three Hundred &amp; Forty Four  and Paise Eighty Only</v>
      </c>
      <c r="BD143" s="71">
        <v>2208</v>
      </c>
      <c r="BE143" s="71">
        <f aca="true" t="shared" si="16" ref="BE143:BE202">BD143*1.12*1.01</f>
        <v>2497.69</v>
      </c>
      <c r="BJ143" s="71">
        <f aca="true" t="shared" si="17" ref="BJ143:BJ202">D143*BD143</f>
        <v>242880</v>
      </c>
      <c r="IE143" s="16"/>
      <c r="IF143" s="16"/>
      <c r="IG143" s="16"/>
      <c r="IH143" s="16"/>
      <c r="II143" s="16"/>
    </row>
    <row r="144" spans="1:243" s="15" customFormat="1" ht="69" customHeight="1">
      <c r="A144" s="27">
        <v>132</v>
      </c>
      <c r="B144" s="75" t="s">
        <v>359</v>
      </c>
      <c r="C144" s="49" t="s">
        <v>183</v>
      </c>
      <c r="D144" s="68">
        <v>20</v>
      </c>
      <c r="E144" s="69" t="s">
        <v>242</v>
      </c>
      <c r="F144" s="70">
        <v>174.2</v>
      </c>
      <c r="G144" s="63"/>
      <c r="H144" s="53"/>
      <c r="I144" s="52" t="s">
        <v>39</v>
      </c>
      <c r="J144" s="54">
        <f t="shared" si="12"/>
        <v>1</v>
      </c>
      <c r="K144" s="55" t="s">
        <v>64</v>
      </c>
      <c r="L144" s="55" t="s">
        <v>7</v>
      </c>
      <c r="M144" s="64"/>
      <c r="N144" s="63"/>
      <c r="O144" s="63"/>
      <c r="P144" s="65"/>
      <c r="Q144" s="63"/>
      <c r="R144" s="63"/>
      <c r="S144" s="65"/>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66">
        <f t="shared" si="13"/>
        <v>3484</v>
      </c>
      <c r="BB144" s="67">
        <f t="shared" si="14"/>
        <v>3484</v>
      </c>
      <c r="BC144" s="62" t="str">
        <f t="shared" si="15"/>
        <v>INR  Three Thousand Four Hundred &amp; Eighty Four  Only</v>
      </c>
      <c r="BD144" s="71">
        <v>3788</v>
      </c>
      <c r="BE144" s="71">
        <f t="shared" si="16"/>
        <v>4284.99</v>
      </c>
      <c r="BJ144" s="71">
        <f t="shared" si="17"/>
        <v>75760</v>
      </c>
      <c r="IE144" s="16"/>
      <c r="IF144" s="16"/>
      <c r="IG144" s="16"/>
      <c r="IH144" s="16"/>
      <c r="II144" s="16"/>
    </row>
    <row r="145" spans="1:243" s="15" customFormat="1" ht="33" customHeight="1">
      <c r="A145" s="27">
        <v>133</v>
      </c>
      <c r="B145" s="75" t="s">
        <v>360</v>
      </c>
      <c r="C145" s="49" t="s">
        <v>184</v>
      </c>
      <c r="D145" s="68">
        <v>48</v>
      </c>
      <c r="E145" s="69" t="s">
        <v>242</v>
      </c>
      <c r="F145" s="70">
        <v>152.71</v>
      </c>
      <c r="G145" s="63"/>
      <c r="H145" s="53"/>
      <c r="I145" s="52" t="s">
        <v>39</v>
      </c>
      <c r="J145" s="54">
        <f t="shared" si="12"/>
        <v>1</v>
      </c>
      <c r="K145" s="55" t="s">
        <v>64</v>
      </c>
      <c r="L145" s="55" t="s">
        <v>7</v>
      </c>
      <c r="M145" s="64"/>
      <c r="N145" s="63"/>
      <c r="O145" s="63"/>
      <c r="P145" s="65"/>
      <c r="Q145" s="63"/>
      <c r="R145" s="63"/>
      <c r="S145" s="65"/>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66">
        <f t="shared" si="13"/>
        <v>7330.08</v>
      </c>
      <c r="BB145" s="67">
        <f t="shared" si="14"/>
        <v>7330.08</v>
      </c>
      <c r="BC145" s="62" t="str">
        <f t="shared" si="15"/>
        <v>INR  Seven Thousand Three Hundred &amp; Thirty  and Paise Eight Only</v>
      </c>
      <c r="BD145" s="71">
        <v>91</v>
      </c>
      <c r="BE145" s="71">
        <f t="shared" si="16"/>
        <v>102.94</v>
      </c>
      <c r="BJ145" s="71">
        <f t="shared" si="17"/>
        <v>4368</v>
      </c>
      <c r="IE145" s="16"/>
      <c r="IF145" s="16"/>
      <c r="IG145" s="16"/>
      <c r="IH145" s="16"/>
      <c r="II145" s="16"/>
    </row>
    <row r="146" spans="1:243" s="15" customFormat="1" ht="40.5" customHeight="1">
      <c r="A146" s="27">
        <v>134</v>
      </c>
      <c r="B146" s="75" t="s">
        <v>361</v>
      </c>
      <c r="C146" s="49" t="s">
        <v>185</v>
      </c>
      <c r="D146" s="68">
        <v>36</v>
      </c>
      <c r="E146" s="69" t="s">
        <v>242</v>
      </c>
      <c r="F146" s="70">
        <v>252.26</v>
      </c>
      <c r="G146" s="63"/>
      <c r="H146" s="53"/>
      <c r="I146" s="52" t="s">
        <v>39</v>
      </c>
      <c r="J146" s="54">
        <f t="shared" si="12"/>
        <v>1</v>
      </c>
      <c r="K146" s="55" t="s">
        <v>64</v>
      </c>
      <c r="L146" s="55" t="s">
        <v>7</v>
      </c>
      <c r="M146" s="64"/>
      <c r="N146" s="63"/>
      <c r="O146" s="63"/>
      <c r="P146" s="65"/>
      <c r="Q146" s="63"/>
      <c r="R146" s="63"/>
      <c r="S146" s="65"/>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66">
        <f t="shared" si="13"/>
        <v>9081.36</v>
      </c>
      <c r="BB146" s="67">
        <f t="shared" si="14"/>
        <v>9081.36</v>
      </c>
      <c r="BC146" s="62" t="str">
        <f t="shared" si="15"/>
        <v>INR  Nine Thousand  &amp;Eighty One  and Paise Thirty Six Only</v>
      </c>
      <c r="BD146" s="71">
        <v>3104</v>
      </c>
      <c r="BE146" s="71">
        <f t="shared" si="16"/>
        <v>3511.24</v>
      </c>
      <c r="BJ146" s="71">
        <f t="shared" si="17"/>
        <v>111744</v>
      </c>
      <c r="IE146" s="16"/>
      <c r="IF146" s="16"/>
      <c r="IG146" s="16"/>
      <c r="IH146" s="16"/>
      <c r="II146" s="16"/>
    </row>
    <row r="147" spans="1:243" s="15" customFormat="1" ht="55.5" customHeight="1">
      <c r="A147" s="27">
        <v>135</v>
      </c>
      <c r="B147" s="75" t="s">
        <v>362</v>
      </c>
      <c r="C147" s="49" t="s">
        <v>186</v>
      </c>
      <c r="D147" s="68">
        <v>84</v>
      </c>
      <c r="E147" s="69" t="s">
        <v>242</v>
      </c>
      <c r="F147" s="70">
        <v>486.42</v>
      </c>
      <c r="G147" s="63"/>
      <c r="H147" s="53"/>
      <c r="I147" s="52" t="s">
        <v>39</v>
      </c>
      <c r="J147" s="54">
        <f t="shared" si="12"/>
        <v>1</v>
      </c>
      <c r="K147" s="55" t="s">
        <v>64</v>
      </c>
      <c r="L147" s="55" t="s">
        <v>7</v>
      </c>
      <c r="M147" s="64"/>
      <c r="N147" s="63"/>
      <c r="O147" s="63"/>
      <c r="P147" s="65"/>
      <c r="Q147" s="63"/>
      <c r="R147" s="63"/>
      <c r="S147" s="65"/>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66">
        <f t="shared" si="13"/>
        <v>40859.28</v>
      </c>
      <c r="BB147" s="67">
        <f t="shared" si="14"/>
        <v>40859.28</v>
      </c>
      <c r="BC147" s="62" t="str">
        <f t="shared" si="15"/>
        <v>INR  Forty Thousand Eight Hundred &amp; Fifty Nine  and Paise Twenty Eight Only</v>
      </c>
      <c r="BD147" s="71">
        <v>480</v>
      </c>
      <c r="BE147" s="71">
        <f t="shared" si="16"/>
        <v>542.98</v>
      </c>
      <c r="BJ147" s="71">
        <f t="shared" si="17"/>
        <v>40320</v>
      </c>
      <c r="IE147" s="16"/>
      <c r="IF147" s="16"/>
      <c r="IG147" s="16"/>
      <c r="IH147" s="16"/>
      <c r="II147" s="16"/>
    </row>
    <row r="148" spans="1:243" s="15" customFormat="1" ht="69" customHeight="1">
      <c r="A148" s="27">
        <v>136</v>
      </c>
      <c r="B148" s="75" t="s">
        <v>363</v>
      </c>
      <c r="C148" s="49" t="s">
        <v>187</v>
      </c>
      <c r="D148" s="68">
        <v>36</v>
      </c>
      <c r="E148" s="69" t="s">
        <v>242</v>
      </c>
      <c r="F148" s="70">
        <v>693.43</v>
      </c>
      <c r="G148" s="63"/>
      <c r="H148" s="53"/>
      <c r="I148" s="52" t="s">
        <v>39</v>
      </c>
      <c r="J148" s="54">
        <f t="shared" si="12"/>
        <v>1</v>
      </c>
      <c r="K148" s="55" t="s">
        <v>64</v>
      </c>
      <c r="L148" s="55" t="s">
        <v>7</v>
      </c>
      <c r="M148" s="64"/>
      <c r="N148" s="63"/>
      <c r="O148" s="63"/>
      <c r="P148" s="65"/>
      <c r="Q148" s="63"/>
      <c r="R148" s="63"/>
      <c r="S148" s="65"/>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66">
        <f t="shared" si="13"/>
        <v>24963.48</v>
      </c>
      <c r="BB148" s="67">
        <f t="shared" si="14"/>
        <v>24963.48</v>
      </c>
      <c r="BC148" s="62" t="str">
        <f t="shared" si="15"/>
        <v>INR  Twenty Four Thousand Nine Hundred &amp; Sixty Three  and Paise Forty Eight Only</v>
      </c>
      <c r="BD148" s="71">
        <v>393</v>
      </c>
      <c r="BE148" s="71">
        <f t="shared" si="16"/>
        <v>444.56</v>
      </c>
      <c r="BJ148" s="71">
        <f t="shared" si="17"/>
        <v>14148</v>
      </c>
      <c r="IE148" s="16"/>
      <c r="IF148" s="16"/>
      <c r="IG148" s="16"/>
      <c r="IH148" s="16"/>
      <c r="II148" s="16"/>
    </row>
    <row r="149" spans="1:243" s="15" customFormat="1" ht="69" customHeight="1">
      <c r="A149" s="27">
        <v>137</v>
      </c>
      <c r="B149" s="75" t="s">
        <v>364</v>
      </c>
      <c r="C149" s="49" t="s">
        <v>188</v>
      </c>
      <c r="D149" s="68">
        <v>20</v>
      </c>
      <c r="E149" s="69" t="s">
        <v>242</v>
      </c>
      <c r="F149" s="70">
        <v>4467.11</v>
      </c>
      <c r="G149" s="63"/>
      <c r="H149" s="53"/>
      <c r="I149" s="52" t="s">
        <v>39</v>
      </c>
      <c r="J149" s="54">
        <f t="shared" si="12"/>
        <v>1</v>
      </c>
      <c r="K149" s="55" t="s">
        <v>64</v>
      </c>
      <c r="L149" s="55" t="s">
        <v>7</v>
      </c>
      <c r="M149" s="64"/>
      <c r="N149" s="63"/>
      <c r="O149" s="63"/>
      <c r="P149" s="65"/>
      <c r="Q149" s="63"/>
      <c r="R149" s="63"/>
      <c r="S149" s="65"/>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66">
        <f t="shared" si="13"/>
        <v>89342.2</v>
      </c>
      <c r="BB149" s="67">
        <f t="shared" si="14"/>
        <v>89342.2</v>
      </c>
      <c r="BC149" s="62" t="str">
        <f t="shared" si="15"/>
        <v>INR  Eighty Nine Thousand Three Hundred &amp; Forty Two  and Paise Twenty Only</v>
      </c>
      <c r="BD149" s="71">
        <v>58</v>
      </c>
      <c r="BE149" s="71">
        <f t="shared" si="16"/>
        <v>65.61</v>
      </c>
      <c r="BJ149" s="71">
        <f t="shared" si="17"/>
        <v>1160</v>
      </c>
      <c r="IE149" s="16"/>
      <c r="IF149" s="16"/>
      <c r="IG149" s="16"/>
      <c r="IH149" s="16"/>
      <c r="II149" s="16"/>
    </row>
    <row r="150" spans="1:243" s="15" customFormat="1" ht="56.25" customHeight="1">
      <c r="A150" s="27">
        <v>138</v>
      </c>
      <c r="B150" s="75" t="s">
        <v>365</v>
      </c>
      <c r="C150" s="49" t="s">
        <v>189</v>
      </c>
      <c r="D150" s="68">
        <v>18</v>
      </c>
      <c r="E150" s="69" t="s">
        <v>242</v>
      </c>
      <c r="F150" s="70">
        <v>4444.48</v>
      </c>
      <c r="G150" s="63"/>
      <c r="H150" s="53"/>
      <c r="I150" s="52" t="s">
        <v>39</v>
      </c>
      <c r="J150" s="54">
        <f t="shared" si="12"/>
        <v>1</v>
      </c>
      <c r="K150" s="55" t="s">
        <v>64</v>
      </c>
      <c r="L150" s="55" t="s">
        <v>7</v>
      </c>
      <c r="M150" s="64"/>
      <c r="N150" s="63"/>
      <c r="O150" s="63"/>
      <c r="P150" s="65"/>
      <c r="Q150" s="63"/>
      <c r="R150" s="63"/>
      <c r="S150" s="65"/>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66">
        <f t="shared" si="13"/>
        <v>80000.64</v>
      </c>
      <c r="BB150" s="67">
        <f t="shared" si="14"/>
        <v>80000.64</v>
      </c>
      <c r="BC150" s="62" t="str">
        <f t="shared" si="15"/>
        <v>INR  Eighty Thousand    and Paise Sixty Four Only</v>
      </c>
      <c r="BD150" s="71">
        <v>187</v>
      </c>
      <c r="BE150" s="71">
        <f t="shared" si="16"/>
        <v>211.53</v>
      </c>
      <c r="BJ150" s="71">
        <f t="shared" si="17"/>
        <v>3366</v>
      </c>
      <c r="IE150" s="16"/>
      <c r="IF150" s="16"/>
      <c r="IG150" s="16"/>
      <c r="IH150" s="16"/>
      <c r="II150" s="16"/>
    </row>
    <row r="151" spans="1:243" s="15" customFormat="1" ht="44.25" customHeight="1">
      <c r="A151" s="27">
        <v>139</v>
      </c>
      <c r="B151" s="75" t="s">
        <v>366</v>
      </c>
      <c r="C151" s="49" t="s">
        <v>190</v>
      </c>
      <c r="D151" s="68">
        <v>12</v>
      </c>
      <c r="E151" s="69" t="s">
        <v>242</v>
      </c>
      <c r="F151" s="70">
        <v>1918.52</v>
      </c>
      <c r="G151" s="63"/>
      <c r="H151" s="53"/>
      <c r="I151" s="52" t="s">
        <v>39</v>
      </c>
      <c r="J151" s="54">
        <f t="shared" si="12"/>
        <v>1</v>
      </c>
      <c r="K151" s="55" t="s">
        <v>64</v>
      </c>
      <c r="L151" s="55" t="s">
        <v>7</v>
      </c>
      <c r="M151" s="64"/>
      <c r="N151" s="63"/>
      <c r="O151" s="63"/>
      <c r="P151" s="65"/>
      <c r="Q151" s="63"/>
      <c r="R151" s="63"/>
      <c r="S151" s="65"/>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66">
        <f t="shared" si="13"/>
        <v>23022.24</v>
      </c>
      <c r="BB151" s="67">
        <f t="shared" si="14"/>
        <v>23022.24</v>
      </c>
      <c r="BC151" s="62" t="str">
        <f t="shared" si="15"/>
        <v>INR  Twenty Three Thousand  &amp;Twenty Two  and Paise Twenty Four Only</v>
      </c>
      <c r="BD151" s="71">
        <v>2869</v>
      </c>
      <c r="BE151" s="71">
        <f t="shared" si="16"/>
        <v>3245.41</v>
      </c>
      <c r="BJ151" s="71">
        <f t="shared" si="17"/>
        <v>34428</v>
      </c>
      <c r="IE151" s="16"/>
      <c r="IF151" s="16"/>
      <c r="IG151" s="16"/>
      <c r="IH151" s="16"/>
      <c r="II151" s="16"/>
    </row>
    <row r="152" spans="1:243" s="15" customFormat="1" ht="57.75" customHeight="1">
      <c r="A152" s="27">
        <v>140</v>
      </c>
      <c r="B152" s="75" t="s">
        <v>367</v>
      </c>
      <c r="C152" s="49" t="s">
        <v>191</v>
      </c>
      <c r="D152" s="68">
        <v>8</v>
      </c>
      <c r="E152" s="69" t="s">
        <v>242</v>
      </c>
      <c r="F152" s="70">
        <v>11802.94</v>
      </c>
      <c r="G152" s="63"/>
      <c r="H152" s="53"/>
      <c r="I152" s="52" t="s">
        <v>39</v>
      </c>
      <c r="J152" s="54">
        <f t="shared" si="12"/>
        <v>1</v>
      </c>
      <c r="K152" s="55" t="s">
        <v>64</v>
      </c>
      <c r="L152" s="55" t="s">
        <v>7</v>
      </c>
      <c r="M152" s="64"/>
      <c r="N152" s="63"/>
      <c r="O152" s="63"/>
      <c r="P152" s="65"/>
      <c r="Q152" s="63"/>
      <c r="R152" s="63"/>
      <c r="S152" s="65"/>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66">
        <f t="shared" si="13"/>
        <v>94423.52</v>
      </c>
      <c r="BB152" s="67">
        <f t="shared" si="14"/>
        <v>94423.52</v>
      </c>
      <c r="BC152" s="62" t="str">
        <f t="shared" si="15"/>
        <v>INR  Ninety Four Thousand Four Hundred &amp; Twenty Three  and Paise Fifty Two Only</v>
      </c>
      <c r="BD152" s="71">
        <v>115</v>
      </c>
      <c r="BE152" s="71">
        <f t="shared" si="16"/>
        <v>130.09</v>
      </c>
      <c r="BJ152" s="71">
        <f t="shared" si="17"/>
        <v>920</v>
      </c>
      <c r="IE152" s="16"/>
      <c r="IF152" s="16"/>
      <c r="IG152" s="16"/>
      <c r="IH152" s="16"/>
      <c r="II152" s="16"/>
    </row>
    <row r="153" spans="1:243" s="15" customFormat="1" ht="42.75" customHeight="1">
      <c r="A153" s="27">
        <v>141</v>
      </c>
      <c r="B153" s="75" t="s">
        <v>451</v>
      </c>
      <c r="C153" s="49" t="s">
        <v>192</v>
      </c>
      <c r="D153" s="68">
        <v>8</v>
      </c>
      <c r="E153" s="69" t="s">
        <v>242</v>
      </c>
      <c r="F153" s="70">
        <v>254.52</v>
      </c>
      <c r="G153" s="63"/>
      <c r="H153" s="53"/>
      <c r="I153" s="52" t="s">
        <v>39</v>
      </c>
      <c r="J153" s="54">
        <f t="shared" si="12"/>
        <v>1</v>
      </c>
      <c r="K153" s="55" t="s">
        <v>64</v>
      </c>
      <c r="L153" s="55" t="s">
        <v>7</v>
      </c>
      <c r="M153" s="64"/>
      <c r="N153" s="63"/>
      <c r="O153" s="63"/>
      <c r="P153" s="65"/>
      <c r="Q153" s="63"/>
      <c r="R153" s="63"/>
      <c r="S153" s="65"/>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66">
        <f t="shared" si="13"/>
        <v>2036.16</v>
      </c>
      <c r="BB153" s="67">
        <f t="shared" si="14"/>
        <v>2036.16</v>
      </c>
      <c r="BC153" s="62" t="str">
        <f t="shared" si="15"/>
        <v>INR  Two Thousand  &amp;Thirty Six  and Paise Sixteen Only</v>
      </c>
      <c r="BD153" s="71">
        <v>15635</v>
      </c>
      <c r="BE153" s="71">
        <f t="shared" si="16"/>
        <v>17686.31</v>
      </c>
      <c r="BJ153" s="71">
        <f t="shared" si="17"/>
        <v>125080</v>
      </c>
      <c r="IE153" s="16"/>
      <c r="IF153" s="16"/>
      <c r="IG153" s="16"/>
      <c r="IH153" s="16"/>
      <c r="II153" s="16"/>
    </row>
    <row r="154" spans="1:243" s="15" customFormat="1" ht="33" customHeight="1">
      <c r="A154" s="27">
        <v>142</v>
      </c>
      <c r="B154" s="75" t="s">
        <v>251</v>
      </c>
      <c r="C154" s="49" t="s">
        <v>193</v>
      </c>
      <c r="D154" s="68">
        <v>8</v>
      </c>
      <c r="E154" s="69" t="s">
        <v>242</v>
      </c>
      <c r="F154" s="70">
        <v>21.49</v>
      </c>
      <c r="G154" s="63"/>
      <c r="H154" s="53"/>
      <c r="I154" s="52" t="s">
        <v>39</v>
      </c>
      <c r="J154" s="54">
        <f t="shared" si="12"/>
        <v>1</v>
      </c>
      <c r="K154" s="55" t="s">
        <v>64</v>
      </c>
      <c r="L154" s="55" t="s">
        <v>7</v>
      </c>
      <c r="M154" s="64"/>
      <c r="N154" s="63"/>
      <c r="O154" s="63"/>
      <c r="P154" s="65"/>
      <c r="Q154" s="63"/>
      <c r="R154" s="63"/>
      <c r="S154" s="65"/>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66">
        <f t="shared" si="13"/>
        <v>171.92</v>
      </c>
      <c r="BB154" s="67">
        <f t="shared" si="14"/>
        <v>171.92</v>
      </c>
      <c r="BC154" s="62" t="str">
        <f t="shared" si="15"/>
        <v>INR  One Hundred &amp; Seventy One  and Paise Ninety Two Only</v>
      </c>
      <c r="BD154" s="71">
        <v>154</v>
      </c>
      <c r="BE154" s="71">
        <f t="shared" si="16"/>
        <v>174.2</v>
      </c>
      <c r="BJ154" s="71">
        <f t="shared" si="17"/>
        <v>1232</v>
      </c>
      <c r="IE154" s="16"/>
      <c r="IF154" s="16"/>
      <c r="IG154" s="16"/>
      <c r="IH154" s="16"/>
      <c r="II154" s="16"/>
    </row>
    <row r="155" spans="1:243" s="15" customFormat="1" ht="409.5" customHeight="1">
      <c r="A155" s="27">
        <v>143</v>
      </c>
      <c r="B155" s="80" t="s">
        <v>450</v>
      </c>
      <c r="C155" s="49" t="s">
        <v>194</v>
      </c>
      <c r="D155" s="68">
        <v>2</v>
      </c>
      <c r="E155" s="69" t="s">
        <v>242</v>
      </c>
      <c r="F155" s="70">
        <v>123191.07</v>
      </c>
      <c r="G155" s="63"/>
      <c r="H155" s="53"/>
      <c r="I155" s="52" t="s">
        <v>39</v>
      </c>
      <c r="J155" s="54">
        <f t="shared" si="12"/>
        <v>1</v>
      </c>
      <c r="K155" s="55" t="s">
        <v>64</v>
      </c>
      <c r="L155" s="55" t="s">
        <v>7</v>
      </c>
      <c r="M155" s="64"/>
      <c r="N155" s="63"/>
      <c r="O155" s="63"/>
      <c r="P155" s="65"/>
      <c r="Q155" s="63"/>
      <c r="R155" s="63"/>
      <c r="S155" s="65"/>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66">
        <f t="shared" si="13"/>
        <v>246382.14</v>
      </c>
      <c r="BB155" s="67">
        <f t="shared" si="14"/>
        <v>246382.14</v>
      </c>
      <c r="BC155" s="62" t="str">
        <f t="shared" si="15"/>
        <v>INR  Two Lakh Forty Six Thousand Three Hundred &amp; Eighty Two  and Paise Fourteen Only</v>
      </c>
      <c r="BD155" s="71">
        <v>72</v>
      </c>
      <c r="BE155" s="71">
        <f t="shared" si="16"/>
        <v>81.45</v>
      </c>
      <c r="BJ155" s="71">
        <f t="shared" si="17"/>
        <v>144</v>
      </c>
      <c r="IE155" s="16"/>
      <c r="IF155" s="16"/>
      <c r="IG155" s="16"/>
      <c r="IH155" s="16"/>
      <c r="II155" s="16"/>
    </row>
    <row r="156" spans="1:243" s="15" customFormat="1" ht="309.75" customHeight="1">
      <c r="A156" s="27">
        <v>144</v>
      </c>
      <c r="B156" s="75" t="s">
        <v>400</v>
      </c>
      <c r="C156" s="49" t="s">
        <v>195</v>
      </c>
      <c r="D156" s="68">
        <v>12</v>
      </c>
      <c r="E156" s="69" t="s">
        <v>242</v>
      </c>
      <c r="F156" s="70">
        <v>7710.26</v>
      </c>
      <c r="G156" s="63"/>
      <c r="H156" s="53"/>
      <c r="I156" s="52" t="s">
        <v>39</v>
      </c>
      <c r="J156" s="54">
        <f t="shared" si="12"/>
        <v>1</v>
      </c>
      <c r="K156" s="55" t="s">
        <v>64</v>
      </c>
      <c r="L156" s="55" t="s">
        <v>7</v>
      </c>
      <c r="M156" s="64"/>
      <c r="N156" s="63"/>
      <c r="O156" s="63"/>
      <c r="P156" s="65"/>
      <c r="Q156" s="63"/>
      <c r="R156" s="63"/>
      <c r="S156" s="65"/>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66">
        <f t="shared" si="13"/>
        <v>92523.12</v>
      </c>
      <c r="BB156" s="67">
        <f t="shared" si="14"/>
        <v>92523.12</v>
      </c>
      <c r="BC156" s="62" t="str">
        <f t="shared" si="15"/>
        <v>INR  Ninety Two Thousand Five Hundred &amp; Twenty Three  and Paise Twelve Only</v>
      </c>
      <c r="BD156" s="71">
        <v>19</v>
      </c>
      <c r="BE156" s="71">
        <f t="shared" si="16"/>
        <v>21.49</v>
      </c>
      <c r="BJ156" s="71">
        <f t="shared" si="17"/>
        <v>228</v>
      </c>
      <c r="IE156" s="16"/>
      <c r="IF156" s="16"/>
      <c r="IG156" s="16"/>
      <c r="IH156" s="16"/>
      <c r="II156" s="16"/>
    </row>
    <row r="157" spans="1:243" s="15" customFormat="1" ht="56.25" customHeight="1">
      <c r="A157" s="27">
        <v>145</v>
      </c>
      <c r="B157" s="75" t="s">
        <v>401</v>
      </c>
      <c r="C157" s="49" t="s">
        <v>196</v>
      </c>
      <c r="D157" s="68">
        <v>16</v>
      </c>
      <c r="E157" s="69" t="s">
        <v>242</v>
      </c>
      <c r="F157" s="70">
        <v>1523.73</v>
      </c>
      <c r="G157" s="63"/>
      <c r="H157" s="53"/>
      <c r="I157" s="52" t="s">
        <v>39</v>
      </c>
      <c r="J157" s="54">
        <f t="shared" si="12"/>
        <v>1</v>
      </c>
      <c r="K157" s="55" t="s">
        <v>64</v>
      </c>
      <c r="L157" s="55" t="s">
        <v>7</v>
      </c>
      <c r="M157" s="64"/>
      <c r="N157" s="63"/>
      <c r="O157" s="63"/>
      <c r="P157" s="65"/>
      <c r="Q157" s="63"/>
      <c r="R157" s="63"/>
      <c r="S157" s="65"/>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66">
        <f t="shared" si="13"/>
        <v>24379.68</v>
      </c>
      <c r="BB157" s="67">
        <f t="shared" si="14"/>
        <v>24379.68</v>
      </c>
      <c r="BC157" s="62" t="str">
        <f t="shared" si="15"/>
        <v>INR  Twenty Four Thousand Three Hundred &amp; Seventy Nine  and Paise Sixty Eight Only</v>
      </c>
      <c r="BD157" s="71">
        <v>22719</v>
      </c>
      <c r="BE157" s="71">
        <f t="shared" si="16"/>
        <v>25699.73</v>
      </c>
      <c r="BJ157" s="71">
        <f t="shared" si="17"/>
        <v>363504</v>
      </c>
      <c r="IE157" s="16"/>
      <c r="IF157" s="16"/>
      <c r="IG157" s="16"/>
      <c r="IH157" s="16"/>
      <c r="II157" s="16"/>
    </row>
    <row r="158" spans="1:243" s="15" customFormat="1" ht="34.5" customHeight="1">
      <c r="A158" s="27">
        <v>146</v>
      </c>
      <c r="B158" s="75" t="s">
        <v>402</v>
      </c>
      <c r="C158" s="49" t="s">
        <v>197</v>
      </c>
      <c r="D158" s="68">
        <v>6</v>
      </c>
      <c r="E158" s="69" t="s">
        <v>242</v>
      </c>
      <c r="F158" s="70">
        <v>1303.14</v>
      </c>
      <c r="G158" s="63"/>
      <c r="H158" s="53"/>
      <c r="I158" s="52" t="s">
        <v>39</v>
      </c>
      <c r="J158" s="54">
        <f t="shared" si="12"/>
        <v>1</v>
      </c>
      <c r="K158" s="55" t="s">
        <v>64</v>
      </c>
      <c r="L158" s="55" t="s">
        <v>7</v>
      </c>
      <c r="M158" s="64"/>
      <c r="N158" s="63"/>
      <c r="O158" s="63"/>
      <c r="P158" s="65"/>
      <c r="Q158" s="63"/>
      <c r="R158" s="63"/>
      <c r="S158" s="65"/>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66">
        <f t="shared" si="13"/>
        <v>7818.84</v>
      </c>
      <c r="BB158" s="67">
        <f t="shared" si="14"/>
        <v>7818.84</v>
      </c>
      <c r="BC158" s="62" t="str">
        <f t="shared" si="15"/>
        <v>INR  Seven Thousand Eight Hundred &amp; Eighteen  and Paise Eighty Four Only</v>
      </c>
      <c r="BD158" s="71">
        <v>200</v>
      </c>
      <c r="BE158" s="71">
        <f t="shared" si="16"/>
        <v>226.24</v>
      </c>
      <c r="BJ158" s="71">
        <f t="shared" si="17"/>
        <v>1200</v>
      </c>
      <c r="IE158" s="16"/>
      <c r="IF158" s="16"/>
      <c r="IG158" s="16"/>
      <c r="IH158" s="16"/>
      <c r="II158" s="16"/>
    </row>
    <row r="159" spans="1:243" s="15" customFormat="1" ht="226.5" customHeight="1">
      <c r="A159" s="27">
        <v>147</v>
      </c>
      <c r="B159" s="75" t="s">
        <v>403</v>
      </c>
      <c r="C159" s="49" t="s">
        <v>198</v>
      </c>
      <c r="D159" s="68">
        <v>8</v>
      </c>
      <c r="E159" s="69" t="s">
        <v>407</v>
      </c>
      <c r="F159" s="70">
        <v>326.92</v>
      </c>
      <c r="G159" s="63"/>
      <c r="H159" s="53"/>
      <c r="I159" s="52" t="s">
        <v>39</v>
      </c>
      <c r="J159" s="54">
        <f t="shared" si="12"/>
        <v>1</v>
      </c>
      <c r="K159" s="55" t="s">
        <v>64</v>
      </c>
      <c r="L159" s="55" t="s">
        <v>7</v>
      </c>
      <c r="M159" s="64"/>
      <c r="N159" s="63"/>
      <c r="O159" s="63"/>
      <c r="P159" s="65"/>
      <c r="Q159" s="63"/>
      <c r="R159" s="63"/>
      <c r="S159" s="65"/>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66">
        <f t="shared" si="13"/>
        <v>2615.36</v>
      </c>
      <c r="BB159" s="67">
        <f t="shared" si="14"/>
        <v>2615.36</v>
      </c>
      <c r="BC159" s="62" t="str">
        <f t="shared" si="15"/>
        <v>INR  Two Thousand Six Hundred &amp; Fifteen  and Paise Thirty Six Only</v>
      </c>
      <c r="BD159" s="71">
        <v>4132</v>
      </c>
      <c r="BE159" s="71">
        <f t="shared" si="16"/>
        <v>4674.12</v>
      </c>
      <c r="BJ159" s="71">
        <f t="shared" si="17"/>
        <v>33056</v>
      </c>
      <c r="IE159" s="16"/>
      <c r="IF159" s="16"/>
      <c r="IG159" s="16"/>
      <c r="IH159" s="16"/>
      <c r="II159" s="16"/>
    </row>
    <row r="160" spans="1:243" s="15" customFormat="1" ht="68.25" customHeight="1">
      <c r="A160" s="27">
        <v>148</v>
      </c>
      <c r="B160" s="75" t="s">
        <v>404</v>
      </c>
      <c r="C160" s="49" t="s">
        <v>199</v>
      </c>
      <c r="D160" s="68">
        <v>4</v>
      </c>
      <c r="E160" s="69" t="s">
        <v>242</v>
      </c>
      <c r="F160" s="70">
        <v>2606.28</v>
      </c>
      <c r="G160" s="63"/>
      <c r="H160" s="53"/>
      <c r="I160" s="52" t="s">
        <v>39</v>
      </c>
      <c r="J160" s="54">
        <f>IF(I160="Less(-)",-1,1)</f>
        <v>1</v>
      </c>
      <c r="K160" s="55" t="s">
        <v>64</v>
      </c>
      <c r="L160" s="55" t="s">
        <v>7</v>
      </c>
      <c r="M160" s="64"/>
      <c r="N160" s="63"/>
      <c r="O160" s="63"/>
      <c r="P160" s="65"/>
      <c r="Q160" s="63"/>
      <c r="R160" s="63"/>
      <c r="S160" s="65"/>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66">
        <f>total_amount_ba($B$2,$D$2,D160,F160,J160,K160,M160)</f>
        <v>10425.12</v>
      </c>
      <c r="BB160" s="67">
        <f>BA160+SUM(N160:AZ160)</f>
        <v>10425.12</v>
      </c>
      <c r="BC160" s="62" t="str">
        <f>SpellNumber(L160,BB160)</f>
        <v>INR  Ten Thousand Four Hundred &amp; Twenty Five  and Paise Twelve Only</v>
      </c>
      <c r="BD160" s="71">
        <v>7321</v>
      </c>
      <c r="BE160" s="71">
        <f t="shared" si="16"/>
        <v>8281.52</v>
      </c>
      <c r="BJ160" s="71">
        <f t="shared" si="17"/>
        <v>29284</v>
      </c>
      <c r="IE160" s="16"/>
      <c r="IF160" s="16"/>
      <c r="IG160" s="16"/>
      <c r="IH160" s="16"/>
      <c r="II160" s="16"/>
    </row>
    <row r="161" spans="1:243" s="15" customFormat="1" ht="31.5" customHeight="1">
      <c r="A161" s="27">
        <v>149</v>
      </c>
      <c r="B161" s="75" t="s">
        <v>405</v>
      </c>
      <c r="C161" s="49" t="s">
        <v>200</v>
      </c>
      <c r="D161" s="68">
        <v>16</v>
      </c>
      <c r="E161" s="69" t="s">
        <v>242</v>
      </c>
      <c r="F161" s="70">
        <v>174.2</v>
      </c>
      <c r="G161" s="63"/>
      <c r="H161" s="53"/>
      <c r="I161" s="52" t="s">
        <v>39</v>
      </c>
      <c r="J161" s="54">
        <f t="shared" si="12"/>
        <v>1</v>
      </c>
      <c r="K161" s="55" t="s">
        <v>64</v>
      </c>
      <c r="L161" s="55" t="s">
        <v>7</v>
      </c>
      <c r="M161" s="64"/>
      <c r="N161" s="63"/>
      <c r="O161" s="63"/>
      <c r="P161" s="65"/>
      <c r="Q161" s="63"/>
      <c r="R161" s="63"/>
      <c r="S161" s="65"/>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66">
        <f t="shared" si="13"/>
        <v>2787.2</v>
      </c>
      <c r="BB161" s="67">
        <f t="shared" si="14"/>
        <v>2787.2</v>
      </c>
      <c r="BC161" s="62" t="str">
        <f t="shared" si="15"/>
        <v>INR  Two Thousand Seven Hundred &amp; Eighty Seven  and Paise Twenty Only</v>
      </c>
      <c r="BD161" s="71">
        <v>3071</v>
      </c>
      <c r="BE161" s="71">
        <f t="shared" si="16"/>
        <v>3473.92</v>
      </c>
      <c r="BJ161" s="71">
        <f t="shared" si="17"/>
        <v>49136</v>
      </c>
      <c r="IE161" s="16"/>
      <c r="IF161" s="16"/>
      <c r="IG161" s="16"/>
      <c r="IH161" s="16"/>
      <c r="II161" s="16"/>
    </row>
    <row r="162" spans="1:243" s="15" customFormat="1" ht="35.25" customHeight="1">
      <c r="A162" s="27">
        <v>150</v>
      </c>
      <c r="B162" s="75" t="s">
        <v>406</v>
      </c>
      <c r="C162" s="49" t="s">
        <v>201</v>
      </c>
      <c r="D162" s="68">
        <v>12</v>
      </c>
      <c r="E162" s="69" t="s">
        <v>242</v>
      </c>
      <c r="F162" s="70">
        <v>39.59</v>
      </c>
      <c r="G162" s="63"/>
      <c r="H162" s="53"/>
      <c r="I162" s="52" t="s">
        <v>39</v>
      </c>
      <c r="J162" s="54">
        <f t="shared" si="12"/>
        <v>1</v>
      </c>
      <c r="K162" s="55" t="s">
        <v>64</v>
      </c>
      <c r="L162" s="55" t="s">
        <v>7</v>
      </c>
      <c r="M162" s="64"/>
      <c r="N162" s="63"/>
      <c r="O162" s="63"/>
      <c r="P162" s="65"/>
      <c r="Q162" s="63"/>
      <c r="R162" s="63"/>
      <c r="S162" s="65"/>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66">
        <f t="shared" si="13"/>
        <v>475.08</v>
      </c>
      <c r="BB162" s="67">
        <f t="shared" si="14"/>
        <v>475.08</v>
      </c>
      <c r="BC162" s="62" t="str">
        <f t="shared" si="15"/>
        <v>INR  Four Hundred &amp; Seventy Five  and Paise Eight Only</v>
      </c>
      <c r="BD162" s="71">
        <v>288</v>
      </c>
      <c r="BE162" s="71">
        <f t="shared" si="16"/>
        <v>325.79</v>
      </c>
      <c r="BJ162" s="71">
        <f t="shared" si="17"/>
        <v>3456</v>
      </c>
      <c r="IE162" s="16"/>
      <c r="IF162" s="16"/>
      <c r="IG162" s="16"/>
      <c r="IH162" s="16"/>
      <c r="II162" s="16"/>
    </row>
    <row r="163" spans="1:243" s="15" customFormat="1" ht="57.75" customHeight="1">
      <c r="A163" s="27">
        <v>151</v>
      </c>
      <c r="B163" s="75" t="s">
        <v>408</v>
      </c>
      <c r="C163" s="49" t="s">
        <v>202</v>
      </c>
      <c r="D163" s="68">
        <v>2</v>
      </c>
      <c r="E163" s="69" t="s">
        <v>253</v>
      </c>
      <c r="F163" s="70">
        <v>7653.26</v>
      </c>
      <c r="G163" s="63"/>
      <c r="H163" s="53"/>
      <c r="I163" s="52" t="s">
        <v>39</v>
      </c>
      <c r="J163" s="54">
        <f t="shared" si="12"/>
        <v>1</v>
      </c>
      <c r="K163" s="55" t="s">
        <v>64</v>
      </c>
      <c r="L163" s="55" t="s">
        <v>7</v>
      </c>
      <c r="M163" s="64"/>
      <c r="N163" s="63"/>
      <c r="O163" s="63"/>
      <c r="P163" s="65"/>
      <c r="Q163" s="63"/>
      <c r="R163" s="63"/>
      <c r="S163" s="65"/>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66">
        <f t="shared" si="13"/>
        <v>15306.52</v>
      </c>
      <c r="BB163" s="67">
        <f t="shared" si="14"/>
        <v>15306.52</v>
      </c>
      <c r="BC163" s="62" t="str">
        <f t="shared" si="15"/>
        <v>INR  Fifteen Thousand Three Hundred &amp; Six  and Paise Fifty Two Only</v>
      </c>
      <c r="BD163" s="71">
        <v>101</v>
      </c>
      <c r="BE163" s="71">
        <f t="shared" si="16"/>
        <v>114.25</v>
      </c>
      <c r="BJ163" s="71">
        <f t="shared" si="17"/>
        <v>202</v>
      </c>
      <c r="IE163" s="16"/>
      <c r="IF163" s="16"/>
      <c r="IG163" s="16"/>
      <c r="IH163" s="16"/>
      <c r="II163" s="16"/>
    </row>
    <row r="164" spans="1:243" s="15" customFormat="1" ht="55.5" customHeight="1">
      <c r="A164" s="27">
        <v>152</v>
      </c>
      <c r="B164" s="75" t="s">
        <v>409</v>
      </c>
      <c r="C164" s="49" t="s">
        <v>203</v>
      </c>
      <c r="D164" s="68">
        <v>2</v>
      </c>
      <c r="E164" s="69" t="s">
        <v>253</v>
      </c>
      <c r="F164" s="70">
        <v>3830.87</v>
      </c>
      <c r="G164" s="63"/>
      <c r="H164" s="53"/>
      <c r="I164" s="52" t="s">
        <v>39</v>
      </c>
      <c r="J164" s="54">
        <f t="shared" si="12"/>
        <v>1</v>
      </c>
      <c r="K164" s="55" t="s">
        <v>64</v>
      </c>
      <c r="L164" s="55" t="s">
        <v>7</v>
      </c>
      <c r="M164" s="64"/>
      <c r="N164" s="63"/>
      <c r="O164" s="63"/>
      <c r="P164" s="65"/>
      <c r="Q164" s="63"/>
      <c r="R164" s="63"/>
      <c r="S164" s="65"/>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66">
        <f t="shared" si="13"/>
        <v>7661.74</v>
      </c>
      <c r="BB164" s="67">
        <f t="shared" si="14"/>
        <v>7661.74</v>
      </c>
      <c r="BC164" s="62" t="str">
        <f t="shared" si="15"/>
        <v>INR  Seven Thousand Six Hundred &amp; Sixty One  and Paise Seventy Four Only</v>
      </c>
      <c r="BD164" s="71">
        <v>162</v>
      </c>
      <c r="BE164" s="71">
        <f t="shared" si="16"/>
        <v>183.25</v>
      </c>
      <c r="BJ164" s="71">
        <f t="shared" si="17"/>
        <v>324</v>
      </c>
      <c r="IE164" s="16"/>
      <c r="IF164" s="16"/>
      <c r="IG164" s="16"/>
      <c r="IH164" s="16"/>
      <c r="II164" s="16"/>
    </row>
    <row r="165" spans="1:243" s="15" customFormat="1" ht="147" customHeight="1">
      <c r="A165" s="27">
        <v>153</v>
      </c>
      <c r="B165" s="75" t="s">
        <v>410</v>
      </c>
      <c r="C165" s="49" t="s">
        <v>204</v>
      </c>
      <c r="D165" s="68">
        <v>2</v>
      </c>
      <c r="E165" s="69" t="s">
        <v>243</v>
      </c>
      <c r="F165" s="70">
        <v>7233.25</v>
      </c>
      <c r="G165" s="63"/>
      <c r="H165" s="53"/>
      <c r="I165" s="52" t="s">
        <v>39</v>
      </c>
      <c r="J165" s="54">
        <f t="shared" si="12"/>
        <v>1</v>
      </c>
      <c r="K165" s="55" t="s">
        <v>64</v>
      </c>
      <c r="L165" s="55" t="s">
        <v>7</v>
      </c>
      <c r="M165" s="64"/>
      <c r="N165" s="63"/>
      <c r="O165" s="63"/>
      <c r="P165" s="65"/>
      <c r="Q165" s="63"/>
      <c r="R165" s="63"/>
      <c r="S165" s="65"/>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66">
        <f t="shared" si="13"/>
        <v>14466.5</v>
      </c>
      <c r="BB165" s="67">
        <f t="shared" si="14"/>
        <v>14466.5</v>
      </c>
      <c r="BC165" s="62" t="str">
        <f t="shared" si="15"/>
        <v>INR  Fourteen Thousand Four Hundred &amp; Sixty Six  and Paise Fifty Only</v>
      </c>
      <c r="BD165" s="71">
        <v>57</v>
      </c>
      <c r="BE165" s="71">
        <f t="shared" si="16"/>
        <v>64.48</v>
      </c>
      <c r="BJ165" s="71">
        <f t="shared" si="17"/>
        <v>114</v>
      </c>
      <c r="IE165" s="16"/>
      <c r="IF165" s="16"/>
      <c r="IG165" s="16"/>
      <c r="IH165" s="16"/>
      <c r="II165" s="16"/>
    </row>
    <row r="166" spans="1:243" s="15" customFormat="1" ht="163.5" customHeight="1">
      <c r="A166" s="27">
        <v>154</v>
      </c>
      <c r="B166" s="75" t="s">
        <v>412</v>
      </c>
      <c r="C166" s="49" t="s">
        <v>205</v>
      </c>
      <c r="D166" s="68">
        <v>1</v>
      </c>
      <c r="E166" s="69" t="s">
        <v>243</v>
      </c>
      <c r="F166" s="70">
        <v>23984.97</v>
      </c>
      <c r="G166" s="63"/>
      <c r="H166" s="53"/>
      <c r="I166" s="52" t="s">
        <v>39</v>
      </c>
      <c r="J166" s="54">
        <f t="shared" si="12"/>
        <v>1</v>
      </c>
      <c r="K166" s="55" t="s">
        <v>64</v>
      </c>
      <c r="L166" s="55" t="s">
        <v>7</v>
      </c>
      <c r="M166" s="64"/>
      <c r="N166" s="63"/>
      <c r="O166" s="63"/>
      <c r="P166" s="65"/>
      <c r="Q166" s="63"/>
      <c r="R166" s="63"/>
      <c r="S166" s="65"/>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66">
        <f t="shared" si="13"/>
        <v>23984.97</v>
      </c>
      <c r="BB166" s="67">
        <f t="shared" si="14"/>
        <v>23984.97</v>
      </c>
      <c r="BC166" s="62" t="str">
        <f t="shared" si="15"/>
        <v>INR  Twenty Three Thousand Nine Hundred &amp; Eighty Four  and Paise Ninety Seven Only</v>
      </c>
      <c r="BD166" s="71">
        <v>227</v>
      </c>
      <c r="BE166" s="71">
        <f t="shared" si="16"/>
        <v>256.78</v>
      </c>
      <c r="BJ166" s="71">
        <f t="shared" si="17"/>
        <v>227</v>
      </c>
      <c r="IE166" s="16"/>
      <c r="IF166" s="16"/>
      <c r="IG166" s="16"/>
      <c r="IH166" s="16"/>
      <c r="II166" s="16"/>
    </row>
    <row r="167" spans="1:243" s="15" customFormat="1" ht="96" customHeight="1">
      <c r="A167" s="27">
        <v>155</v>
      </c>
      <c r="B167" s="75" t="s">
        <v>414</v>
      </c>
      <c r="C167" s="49" t="s">
        <v>206</v>
      </c>
      <c r="D167" s="68">
        <v>18</v>
      </c>
      <c r="E167" s="69" t="s">
        <v>243</v>
      </c>
      <c r="F167" s="70">
        <v>5308.74</v>
      </c>
      <c r="G167" s="63"/>
      <c r="H167" s="53"/>
      <c r="I167" s="52" t="s">
        <v>39</v>
      </c>
      <c r="J167" s="54">
        <f t="shared" si="12"/>
        <v>1</v>
      </c>
      <c r="K167" s="55" t="s">
        <v>64</v>
      </c>
      <c r="L167" s="55" t="s">
        <v>7</v>
      </c>
      <c r="M167" s="64"/>
      <c r="N167" s="63"/>
      <c r="O167" s="63"/>
      <c r="P167" s="65"/>
      <c r="Q167" s="63"/>
      <c r="R167" s="63"/>
      <c r="S167" s="65"/>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66">
        <f t="shared" si="13"/>
        <v>95557.32</v>
      </c>
      <c r="BB167" s="67">
        <f t="shared" si="14"/>
        <v>95557.32</v>
      </c>
      <c r="BC167" s="62" t="str">
        <f t="shared" si="15"/>
        <v>INR  Ninety Five Thousand Five Hundred &amp; Fifty Seven  and Paise Thirty Two Only</v>
      </c>
      <c r="BD167" s="71">
        <v>100</v>
      </c>
      <c r="BE167" s="71">
        <f t="shared" si="16"/>
        <v>113.12</v>
      </c>
      <c r="BJ167" s="71">
        <f t="shared" si="17"/>
        <v>1800</v>
      </c>
      <c r="IE167" s="16"/>
      <c r="IF167" s="16"/>
      <c r="IG167" s="16"/>
      <c r="IH167" s="16"/>
      <c r="II167" s="16"/>
    </row>
    <row r="168" spans="1:243" s="15" customFormat="1" ht="108" customHeight="1">
      <c r="A168" s="27">
        <v>156</v>
      </c>
      <c r="B168" s="75" t="s">
        <v>413</v>
      </c>
      <c r="C168" s="49" t="s">
        <v>207</v>
      </c>
      <c r="D168" s="68">
        <v>2</v>
      </c>
      <c r="E168" s="69" t="s">
        <v>243</v>
      </c>
      <c r="F168" s="70">
        <v>2770.57</v>
      </c>
      <c r="G168" s="63"/>
      <c r="H168" s="53"/>
      <c r="I168" s="52" t="s">
        <v>39</v>
      </c>
      <c r="J168" s="54">
        <f>IF(I168="Less(-)",-1,1)</f>
        <v>1</v>
      </c>
      <c r="K168" s="55" t="s">
        <v>64</v>
      </c>
      <c r="L168" s="55" t="s">
        <v>7</v>
      </c>
      <c r="M168" s="64"/>
      <c r="N168" s="63"/>
      <c r="O168" s="63"/>
      <c r="P168" s="65"/>
      <c r="Q168" s="63"/>
      <c r="R168" s="63"/>
      <c r="S168" s="65"/>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66">
        <f>total_amount_ba($B$2,$D$2,D168,F168,J168,K168,M168)</f>
        <v>5541.14</v>
      </c>
      <c r="BB168" s="67">
        <f>BA168+SUM(N168:AZ168)</f>
        <v>5541.14</v>
      </c>
      <c r="BC168" s="62" t="str">
        <f>SpellNumber(L168,BB168)</f>
        <v>INR  Five Thousand Five Hundred &amp; Forty One  and Paise Fourteen Only</v>
      </c>
      <c r="BD168" s="71">
        <v>2691</v>
      </c>
      <c r="BE168" s="71">
        <f t="shared" si="16"/>
        <v>3044.06</v>
      </c>
      <c r="BJ168" s="71">
        <f t="shared" si="17"/>
        <v>5382</v>
      </c>
      <c r="IE168" s="16"/>
      <c r="IF168" s="16"/>
      <c r="IG168" s="16"/>
      <c r="IH168" s="16"/>
      <c r="II168" s="16"/>
    </row>
    <row r="169" spans="1:243" s="15" customFormat="1" ht="120.75" customHeight="1">
      <c r="A169" s="27">
        <v>157</v>
      </c>
      <c r="B169" s="75" t="s">
        <v>411</v>
      </c>
      <c r="C169" s="49" t="s">
        <v>208</v>
      </c>
      <c r="D169" s="68">
        <v>675</v>
      </c>
      <c r="E169" s="69" t="s">
        <v>244</v>
      </c>
      <c r="F169" s="70">
        <v>78.67</v>
      </c>
      <c r="G169" s="63"/>
      <c r="H169" s="53"/>
      <c r="I169" s="52" t="s">
        <v>39</v>
      </c>
      <c r="J169" s="54">
        <f t="shared" si="12"/>
        <v>1</v>
      </c>
      <c r="K169" s="55" t="s">
        <v>64</v>
      </c>
      <c r="L169" s="55" t="s">
        <v>7</v>
      </c>
      <c r="M169" s="64"/>
      <c r="N169" s="63"/>
      <c r="O169" s="63"/>
      <c r="P169" s="65"/>
      <c r="Q169" s="63"/>
      <c r="R169" s="63"/>
      <c r="S169" s="65"/>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66">
        <f t="shared" si="13"/>
        <v>53102.25</v>
      </c>
      <c r="BB169" s="67">
        <f t="shared" si="14"/>
        <v>53102.25</v>
      </c>
      <c r="BC169" s="62" t="str">
        <f t="shared" si="15"/>
        <v>INR  Fifty Three Thousand One Hundred &amp; Two  and Paise Twenty Five Only</v>
      </c>
      <c r="BD169" s="71">
        <v>843</v>
      </c>
      <c r="BE169" s="71">
        <f t="shared" si="16"/>
        <v>953.6</v>
      </c>
      <c r="BJ169" s="71">
        <f t="shared" si="17"/>
        <v>569025</v>
      </c>
      <c r="IE169" s="16"/>
      <c r="IF169" s="16"/>
      <c r="IG169" s="16"/>
      <c r="IH169" s="16"/>
      <c r="II169" s="16"/>
    </row>
    <row r="170" spans="1:243" s="15" customFormat="1" ht="84.75" customHeight="1">
      <c r="A170" s="27">
        <v>158</v>
      </c>
      <c r="B170" s="75" t="s">
        <v>415</v>
      </c>
      <c r="C170" s="49" t="s">
        <v>209</v>
      </c>
      <c r="D170" s="68">
        <v>120</v>
      </c>
      <c r="E170" s="69" t="s">
        <v>244</v>
      </c>
      <c r="F170" s="70">
        <v>78.67</v>
      </c>
      <c r="G170" s="63"/>
      <c r="H170" s="53"/>
      <c r="I170" s="52" t="s">
        <v>39</v>
      </c>
      <c r="J170" s="54">
        <f t="shared" si="12"/>
        <v>1</v>
      </c>
      <c r="K170" s="55" t="s">
        <v>64</v>
      </c>
      <c r="L170" s="55" t="s">
        <v>7</v>
      </c>
      <c r="M170" s="64"/>
      <c r="N170" s="63"/>
      <c r="O170" s="63"/>
      <c r="P170" s="65"/>
      <c r="Q170" s="63"/>
      <c r="R170" s="63"/>
      <c r="S170" s="65"/>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66">
        <f t="shared" si="13"/>
        <v>9440.4</v>
      </c>
      <c r="BB170" s="67">
        <f t="shared" si="14"/>
        <v>9440.4</v>
      </c>
      <c r="BC170" s="62" t="str">
        <f t="shared" si="15"/>
        <v>INR  Nine Thousand Four Hundred &amp; Forty  and Paise Forty Only</v>
      </c>
      <c r="BD170" s="71">
        <v>1106</v>
      </c>
      <c r="BE170" s="71">
        <f t="shared" si="16"/>
        <v>1251.11</v>
      </c>
      <c r="BJ170" s="71">
        <f t="shared" si="17"/>
        <v>132720</v>
      </c>
      <c r="IE170" s="16"/>
      <c r="IF170" s="16"/>
      <c r="IG170" s="16"/>
      <c r="IH170" s="16"/>
      <c r="II170" s="16"/>
    </row>
    <row r="171" spans="1:243" s="15" customFormat="1" ht="83.25" customHeight="1">
      <c r="A171" s="27">
        <v>159</v>
      </c>
      <c r="B171" s="75" t="s">
        <v>416</v>
      </c>
      <c r="C171" s="49" t="s">
        <v>210</v>
      </c>
      <c r="D171" s="68">
        <v>10</v>
      </c>
      <c r="E171" s="69" t="s">
        <v>244</v>
      </c>
      <c r="F171" s="70">
        <v>58.1</v>
      </c>
      <c r="G171" s="63"/>
      <c r="H171" s="53"/>
      <c r="I171" s="52" t="s">
        <v>39</v>
      </c>
      <c r="J171" s="54">
        <f>IF(I171="Less(-)",-1,1)</f>
        <v>1</v>
      </c>
      <c r="K171" s="55" t="s">
        <v>64</v>
      </c>
      <c r="L171" s="55" t="s">
        <v>7</v>
      </c>
      <c r="M171" s="64"/>
      <c r="N171" s="63"/>
      <c r="O171" s="63"/>
      <c r="P171" s="65"/>
      <c r="Q171" s="63"/>
      <c r="R171" s="63"/>
      <c r="S171" s="65"/>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66">
        <f>total_amount_ba($B$2,$D$2,D171,F171,J171,K171,M171)</f>
        <v>581</v>
      </c>
      <c r="BB171" s="67">
        <f>BA171+SUM(N171:AZ171)</f>
        <v>581</v>
      </c>
      <c r="BC171" s="62" t="str">
        <f>SpellNumber(L171,BB171)</f>
        <v>INR  Five Hundred &amp; Eighty One  Only</v>
      </c>
      <c r="BD171" s="71">
        <v>216</v>
      </c>
      <c r="BE171" s="71">
        <f t="shared" si="16"/>
        <v>244.34</v>
      </c>
      <c r="BJ171" s="71">
        <f t="shared" si="17"/>
        <v>2160</v>
      </c>
      <c r="IE171" s="16"/>
      <c r="IF171" s="16"/>
      <c r="IG171" s="16"/>
      <c r="IH171" s="16"/>
      <c r="II171" s="16"/>
    </row>
    <row r="172" spans="1:243" s="15" customFormat="1" ht="82.5" customHeight="1">
      <c r="A172" s="27">
        <v>160</v>
      </c>
      <c r="B172" s="75" t="s">
        <v>417</v>
      </c>
      <c r="C172" s="49" t="s">
        <v>211</v>
      </c>
      <c r="D172" s="68">
        <v>20</v>
      </c>
      <c r="E172" s="69" t="s">
        <v>244</v>
      </c>
      <c r="F172" s="70">
        <v>962.26</v>
      </c>
      <c r="G172" s="63"/>
      <c r="H172" s="53"/>
      <c r="I172" s="52" t="s">
        <v>39</v>
      </c>
      <c r="J172" s="54">
        <f t="shared" si="12"/>
        <v>1</v>
      </c>
      <c r="K172" s="55" t="s">
        <v>64</v>
      </c>
      <c r="L172" s="55" t="s">
        <v>7</v>
      </c>
      <c r="M172" s="64"/>
      <c r="N172" s="63"/>
      <c r="O172" s="63"/>
      <c r="P172" s="65"/>
      <c r="Q172" s="63"/>
      <c r="R172" s="63"/>
      <c r="S172" s="65"/>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66">
        <f t="shared" si="13"/>
        <v>19245.2</v>
      </c>
      <c r="BB172" s="67">
        <f t="shared" si="14"/>
        <v>19245.2</v>
      </c>
      <c r="BC172" s="62" t="str">
        <f t="shared" si="15"/>
        <v>INR  Nineteen Thousand Two Hundred &amp; Forty Five  and Paise Twenty Only</v>
      </c>
      <c r="BD172" s="71">
        <v>728</v>
      </c>
      <c r="BE172" s="71">
        <f t="shared" si="16"/>
        <v>823.51</v>
      </c>
      <c r="BJ172" s="71">
        <f t="shared" si="17"/>
        <v>14560</v>
      </c>
      <c r="IE172" s="16"/>
      <c r="IF172" s="16"/>
      <c r="IG172" s="16"/>
      <c r="IH172" s="16"/>
      <c r="II172" s="16"/>
    </row>
    <row r="173" spans="1:243" s="15" customFormat="1" ht="81.75" customHeight="1">
      <c r="A173" s="27">
        <v>161</v>
      </c>
      <c r="B173" s="75" t="s">
        <v>418</v>
      </c>
      <c r="C173" s="49" t="s">
        <v>212</v>
      </c>
      <c r="D173" s="68">
        <v>540</v>
      </c>
      <c r="E173" s="69" t="s">
        <v>244</v>
      </c>
      <c r="F173" s="70">
        <v>114.99</v>
      </c>
      <c r="G173" s="63"/>
      <c r="H173" s="53"/>
      <c r="I173" s="52" t="s">
        <v>39</v>
      </c>
      <c r="J173" s="54">
        <f t="shared" si="12"/>
        <v>1</v>
      </c>
      <c r="K173" s="55" t="s">
        <v>64</v>
      </c>
      <c r="L173" s="55" t="s">
        <v>7</v>
      </c>
      <c r="M173" s="64"/>
      <c r="N173" s="63"/>
      <c r="O173" s="63"/>
      <c r="P173" s="65"/>
      <c r="Q173" s="63"/>
      <c r="R173" s="63"/>
      <c r="S173" s="65"/>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66">
        <f t="shared" si="13"/>
        <v>62094.6</v>
      </c>
      <c r="BB173" s="67">
        <f t="shared" si="14"/>
        <v>62094.6</v>
      </c>
      <c r="BC173" s="62" t="str">
        <f t="shared" si="15"/>
        <v>INR  Sixty Two Thousand  &amp;Ninety Four  and Paise Sixty Only</v>
      </c>
      <c r="BD173" s="71">
        <v>517</v>
      </c>
      <c r="BE173" s="71">
        <f t="shared" si="16"/>
        <v>584.83</v>
      </c>
      <c r="BJ173" s="71">
        <f t="shared" si="17"/>
        <v>279180</v>
      </c>
      <c r="IE173" s="16"/>
      <c r="IF173" s="16"/>
      <c r="IG173" s="16"/>
      <c r="IH173" s="16"/>
      <c r="II173" s="16"/>
    </row>
    <row r="174" spans="1:243" s="15" customFormat="1" ht="81.75" customHeight="1">
      <c r="A174" s="27">
        <v>162</v>
      </c>
      <c r="B174" s="75" t="s">
        <v>419</v>
      </c>
      <c r="C174" s="49" t="s">
        <v>213</v>
      </c>
      <c r="D174" s="68">
        <v>70</v>
      </c>
      <c r="E174" s="69" t="s">
        <v>244</v>
      </c>
      <c r="F174" s="70">
        <v>334.07</v>
      </c>
      <c r="G174" s="63"/>
      <c r="H174" s="53"/>
      <c r="I174" s="52" t="s">
        <v>39</v>
      </c>
      <c r="J174" s="54">
        <f>IF(I174="Less(-)",-1,1)</f>
        <v>1</v>
      </c>
      <c r="K174" s="55" t="s">
        <v>64</v>
      </c>
      <c r="L174" s="55" t="s">
        <v>7</v>
      </c>
      <c r="M174" s="64"/>
      <c r="N174" s="63"/>
      <c r="O174" s="63"/>
      <c r="P174" s="65"/>
      <c r="Q174" s="63"/>
      <c r="R174" s="63"/>
      <c r="S174" s="65"/>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66">
        <f>total_amount_ba($B$2,$D$2,D174,F174,J174,K174,M174)</f>
        <v>23384.9</v>
      </c>
      <c r="BB174" s="67">
        <f>BA174+SUM(N174:AZ174)</f>
        <v>23384.9</v>
      </c>
      <c r="BC174" s="62" t="str">
        <f>SpellNumber(L174,BB174)</f>
        <v>INR  Twenty Three Thousand Three Hundred &amp; Eighty Four  and Paise Ninety Only</v>
      </c>
      <c r="BD174" s="71">
        <v>67</v>
      </c>
      <c r="BE174" s="71">
        <f t="shared" si="16"/>
        <v>75.79</v>
      </c>
      <c r="BJ174" s="71">
        <f t="shared" si="17"/>
        <v>4690</v>
      </c>
      <c r="IE174" s="16"/>
      <c r="IF174" s="16"/>
      <c r="IG174" s="16"/>
      <c r="IH174" s="16"/>
      <c r="II174" s="16"/>
    </row>
    <row r="175" spans="1:243" s="15" customFormat="1" ht="189">
      <c r="A175" s="27">
        <v>163</v>
      </c>
      <c r="B175" s="75" t="s">
        <v>444</v>
      </c>
      <c r="C175" s="49" t="s">
        <v>214</v>
      </c>
      <c r="D175" s="68">
        <v>885</v>
      </c>
      <c r="E175" s="69" t="s">
        <v>253</v>
      </c>
      <c r="F175" s="70">
        <v>1299.95</v>
      </c>
      <c r="G175" s="63"/>
      <c r="H175" s="53"/>
      <c r="I175" s="52" t="s">
        <v>39</v>
      </c>
      <c r="J175" s="54">
        <f t="shared" si="12"/>
        <v>1</v>
      </c>
      <c r="K175" s="55" t="s">
        <v>64</v>
      </c>
      <c r="L175" s="55" t="s">
        <v>7</v>
      </c>
      <c r="M175" s="64"/>
      <c r="N175" s="63"/>
      <c r="O175" s="63"/>
      <c r="P175" s="65"/>
      <c r="Q175" s="63"/>
      <c r="R175" s="63"/>
      <c r="S175" s="65"/>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66">
        <f t="shared" si="13"/>
        <v>1150455.75</v>
      </c>
      <c r="BB175" s="67">
        <f t="shared" si="14"/>
        <v>1150455.75</v>
      </c>
      <c r="BC175" s="62" t="str">
        <f t="shared" si="15"/>
        <v>INR  Eleven Lakh Fifty Thousand Four Hundred &amp; Fifty Five  and Paise Seventy Five Only</v>
      </c>
      <c r="BD175" s="71">
        <v>663</v>
      </c>
      <c r="BE175" s="71">
        <f t="shared" si="16"/>
        <v>749.99</v>
      </c>
      <c r="BJ175" s="71">
        <f t="shared" si="17"/>
        <v>586755</v>
      </c>
      <c r="IE175" s="16"/>
      <c r="IF175" s="16"/>
      <c r="IG175" s="16"/>
      <c r="IH175" s="16"/>
      <c r="II175" s="16"/>
    </row>
    <row r="176" spans="1:243" s="15" customFormat="1" ht="225.75" customHeight="1">
      <c r="A176" s="27">
        <v>164</v>
      </c>
      <c r="B176" s="75" t="s">
        <v>445</v>
      </c>
      <c r="C176" s="49" t="s">
        <v>215</v>
      </c>
      <c r="D176" s="68">
        <v>36</v>
      </c>
      <c r="E176" s="69" t="s">
        <v>253</v>
      </c>
      <c r="F176" s="70">
        <v>1057.88</v>
      </c>
      <c r="G176" s="63"/>
      <c r="H176" s="53"/>
      <c r="I176" s="52" t="s">
        <v>39</v>
      </c>
      <c r="J176" s="54">
        <f t="shared" si="12"/>
        <v>1</v>
      </c>
      <c r="K176" s="55" t="s">
        <v>64</v>
      </c>
      <c r="L176" s="55" t="s">
        <v>7</v>
      </c>
      <c r="M176" s="64"/>
      <c r="N176" s="63"/>
      <c r="O176" s="63"/>
      <c r="P176" s="65"/>
      <c r="Q176" s="63"/>
      <c r="R176" s="63"/>
      <c r="S176" s="65"/>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66">
        <f t="shared" si="13"/>
        <v>38083.68</v>
      </c>
      <c r="BB176" s="67">
        <f t="shared" si="14"/>
        <v>38083.68</v>
      </c>
      <c r="BC176" s="62" t="str">
        <f t="shared" si="15"/>
        <v>INR  Thirty Eight Thousand  &amp;Eighty Three  and Paise Sixty Eight Only</v>
      </c>
      <c r="BD176" s="71">
        <v>1410</v>
      </c>
      <c r="BE176" s="71">
        <f t="shared" si="16"/>
        <v>1594.99</v>
      </c>
      <c r="BJ176" s="71">
        <f t="shared" si="17"/>
        <v>50760</v>
      </c>
      <c r="IE176" s="16"/>
      <c r="IF176" s="16"/>
      <c r="IG176" s="16"/>
      <c r="IH176" s="16"/>
      <c r="II176" s="16"/>
    </row>
    <row r="177" spans="1:243" s="15" customFormat="1" ht="171.75" customHeight="1">
      <c r="A177" s="27">
        <v>165</v>
      </c>
      <c r="B177" s="75" t="s">
        <v>420</v>
      </c>
      <c r="C177" s="49" t="s">
        <v>216</v>
      </c>
      <c r="D177" s="68">
        <v>136</v>
      </c>
      <c r="E177" s="69" t="s">
        <v>250</v>
      </c>
      <c r="F177" s="70">
        <v>301.39</v>
      </c>
      <c r="G177" s="63"/>
      <c r="H177" s="53"/>
      <c r="I177" s="52" t="s">
        <v>39</v>
      </c>
      <c r="J177" s="54">
        <f t="shared" si="12"/>
        <v>1</v>
      </c>
      <c r="K177" s="55" t="s">
        <v>64</v>
      </c>
      <c r="L177" s="55" t="s">
        <v>7</v>
      </c>
      <c r="M177" s="64"/>
      <c r="N177" s="63"/>
      <c r="O177" s="63"/>
      <c r="P177" s="65"/>
      <c r="Q177" s="63"/>
      <c r="R177" s="63"/>
      <c r="S177" s="65"/>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66">
        <f t="shared" si="13"/>
        <v>40989.04</v>
      </c>
      <c r="BB177" s="67">
        <f t="shared" si="14"/>
        <v>40989.04</v>
      </c>
      <c r="BC177" s="62" t="str">
        <f t="shared" si="15"/>
        <v>INR  Forty Thousand Nine Hundred &amp; Eighty Nine  and Paise Four Only</v>
      </c>
      <c r="BD177" s="71">
        <v>2250</v>
      </c>
      <c r="BE177" s="71">
        <f t="shared" si="16"/>
        <v>2545.2</v>
      </c>
      <c r="BJ177" s="71">
        <f t="shared" si="17"/>
        <v>306000</v>
      </c>
      <c r="IE177" s="16"/>
      <c r="IF177" s="16"/>
      <c r="IG177" s="16"/>
      <c r="IH177" s="16"/>
      <c r="II177" s="16"/>
    </row>
    <row r="178" spans="1:243" s="15" customFormat="1" ht="135">
      <c r="A178" s="27">
        <v>166</v>
      </c>
      <c r="B178" s="75" t="s">
        <v>446</v>
      </c>
      <c r="C178" s="49" t="s">
        <v>217</v>
      </c>
      <c r="D178" s="68">
        <v>140</v>
      </c>
      <c r="E178" s="69" t="s">
        <v>250</v>
      </c>
      <c r="F178" s="70">
        <v>1135.34</v>
      </c>
      <c r="G178" s="63"/>
      <c r="H178" s="53"/>
      <c r="I178" s="52" t="s">
        <v>39</v>
      </c>
      <c r="J178" s="54">
        <f t="shared" si="12"/>
        <v>1</v>
      </c>
      <c r="K178" s="55" t="s">
        <v>64</v>
      </c>
      <c r="L178" s="55" t="s">
        <v>7</v>
      </c>
      <c r="M178" s="64"/>
      <c r="N178" s="63"/>
      <c r="O178" s="63"/>
      <c r="P178" s="65"/>
      <c r="Q178" s="63"/>
      <c r="R178" s="63"/>
      <c r="S178" s="65"/>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66">
        <f t="shared" si="13"/>
        <v>158947.6</v>
      </c>
      <c r="BB178" s="67">
        <f t="shared" si="14"/>
        <v>158947.6</v>
      </c>
      <c r="BC178" s="62" t="str">
        <f t="shared" si="15"/>
        <v>INR  One Lakh Fifty Eight Thousand Nine Hundred &amp; Forty Seven  and Paise Sixty Only</v>
      </c>
      <c r="BD178" s="71">
        <v>581</v>
      </c>
      <c r="BE178" s="71">
        <f t="shared" si="16"/>
        <v>657.23</v>
      </c>
      <c r="BJ178" s="71">
        <f t="shared" si="17"/>
        <v>81340</v>
      </c>
      <c r="IE178" s="16"/>
      <c r="IF178" s="16"/>
      <c r="IG178" s="16"/>
      <c r="IH178" s="16"/>
      <c r="II178" s="16"/>
    </row>
    <row r="179" spans="1:243" s="15" customFormat="1" ht="173.25" customHeight="1">
      <c r="A179" s="27">
        <v>167</v>
      </c>
      <c r="B179" s="75" t="s">
        <v>447</v>
      </c>
      <c r="C179" s="49" t="s">
        <v>218</v>
      </c>
      <c r="D179" s="68">
        <v>36</v>
      </c>
      <c r="E179" s="69" t="s">
        <v>250</v>
      </c>
      <c r="F179" s="70">
        <v>953.78</v>
      </c>
      <c r="G179" s="63"/>
      <c r="H179" s="53"/>
      <c r="I179" s="52" t="s">
        <v>39</v>
      </c>
      <c r="J179" s="54">
        <f t="shared" si="12"/>
        <v>1</v>
      </c>
      <c r="K179" s="55" t="s">
        <v>64</v>
      </c>
      <c r="L179" s="55" t="s">
        <v>7</v>
      </c>
      <c r="M179" s="64"/>
      <c r="N179" s="63"/>
      <c r="O179" s="63"/>
      <c r="P179" s="65"/>
      <c r="Q179" s="63"/>
      <c r="R179" s="63"/>
      <c r="S179" s="65"/>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66">
        <f t="shared" si="13"/>
        <v>34336.08</v>
      </c>
      <c r="BB179" s="67">
        <f t="shared" si="14"/>
        <v>34336.08</v>
      </c>
      <c r="BC179" s="62" t="str">
        <f t="shared" si="15"/>
        <v>INR  Thirty Four Thousand Three Hundred &amp; Thirty Six  and Paise Eight Only</v>
      </c>
      <c r="BD179" s="71">
        <v>456</v>
      </c>
      <c r="BE179" s="71">
        <f t="shared" si="16"/>
        <v>515.83</v>
      </c>
      <c r="BJ179" s="71">
        <f t="shared" si="17"/>
        <v>16416</v>
      </c>
      <c r="IE179" s="16"/>
      <c r="IF179" s="16"/>
      <c r="IG179" s="16"/>
      <c r="IH179" s="16"/>
      <c r="II179" s="16"/>
    </row>
    <row r="180" spans="1:243" s="15" customFormat="1" ht="68.25" customHeight="1">
      <c r="A180" s="27">
        <v>168</v>
      </c>
      <c r="B180" s="75" t="s">
        <v>421</v>
      </c>
      <c r="C180" s="49" t="s">
        <v>219</v>
      </c>
      <c r="D180" s="68">
        <v>354</v>
      </c>
      <c r="E180" s="69" t="s">
        <v>245</v>
      </c>
      <c r="F180" s="70">
        <v>468.42</v>
      </c>
      <c r="G180" s="63"/>
      <c r="H180" s="53"/>
      <c r="I180" s="52" t="s">
        <v>39</v>
      </c>
      <c r="J180" s="54">
        <f t="shared" si="12"/>
        <v>1</v>
      </c>
      <c r="K180" s="55" t="s">
        <v>64</v>
      </c>
      <c r="L180" s="55" t="s">
        <v>7</v>
      </c>
      <c r="M180" s="64"/>
      <c r="N180" s="63"/>
      <c r="O180" s="63"/>
      <c r="P180" s="65"/>
      <c r="Q180" s="63"/>
      <c r="R180" s="63"/>
      <c r="S180" s="65"/>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66">
        <f t="shared" si="13"/>
        <v>165820.68</v>
      </c>
      <c r="BB180" s="67">
        <f t="shared" si="14"/>
        <v>165820.68</v>
      </c>
      <c r="BC180" s="62" t="str">
        <f t="shared" si="15"/>
        <v>INR  One Lakh Sixty Five Thousand Eight Hundred &amp; Twenty  and Paise Sixty Eight Only</v>
      </c>
      <c r="BD180" s="71">
        <v>97</v>
      </c>
      <c r="BE180" s="71">
        <f t="shared" si="16"/>
        <v>109.73</v>
      </c>
      <c r="BJ180" s="71">
        <f t="shared" si="17"/>
        <v>34338</v>
      </c>
      <c r="IE180" s="16"/>
      <c r="IF180" s="16"/>
      <c r="IG180" s="16"/>
      <c r="IH180" s="16"/>
      <c r="II180" s="16"/>
    </row>
    <row r="181" spans="1:243" s="15" customFormat="1" ht="93.75" customHeight="1">
      <c r="A181" s="27">
        <v>169</v>
      </c>
      <c r="B181" s="75" t="s">
        <v>422</v>
      </c>
      <c r="C181" s="49" t="s">
        <v>220</v>
      </c>
      <c r="D181" s="68">
        <v>6</v>
      </c>
      <c r="E181" s="69" t="s">
        <v>245</v>
      </c>
      <c r="F181" s="70">
        <v>551.94</v>
      </c>
      <c r="G181" s="63"/>
      <c r="H181" s="53"/>
      <c r="I181" s="52" t="s">
        <v>39</v>
      </c>
      <c r="J181" s="54">
        <f t="shared" si="12"/>
        <v>1</v>
      </c>
      <c r="K181" s="55" t="s">
        <v>64</v>
      </c>
      <c r="L181" s="55" t="s">
        <v>7</v>
      </c>
      <c r="M181" s="64"/>
      <c r="N181" s="63"/>
      <c r="O181" s="63"/>
      <c r="P181" s="65"/>
      <c r="Q181" s="63"/>
      <c r="R181" s="63"/>
      <c r="S181" s="65"/>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66">
        <f t="shared" si="13"/>
        <v>3311.64</v>
      </c>
      <c r="BB181" s="67">
        <f t="shared" si="14"/>
        <v>3311.64</v>
      </c>
      <c r="BC181" s="62" t="str">
        <f t="shared" si="15"/>
        <v>INR  Three Thousand Three Hundred &amp; Eleven  and Paise Sixty Four Only</v>
      </c>
      <c r="BD181" s="71">
        <v>128</v>
      </c>
      <c r="BE181" s="71">
        <f t="shared" si="16"/>
        <v>144.79</v>
      </c>
      <c r="BJ181" s="71">
        <f t="shared" si="17"/>
        <v>768</v>
      </c>
      <c r="IE181" s="16"/>
      <c r="IF181" s="16"/>
      <c r="IG181" s="16"/>
      <c r="IH181" s="16"/>
      <c r="II181" s="16"/>
    </row>
    <row r="182" spans="1:243" s="15" customFormat="1" ht="107.25" customHeight="1">
      <c r="A182" s="27">
        <v>170</v>
      </c>
      <c r="B182" s="75" t="s">
        <v>423</v>
      </c>
      <c r="C182" s="49" t="s">
        <v>221</v>
      </c>
      <c r="D182" s="68">
        <v>10</v>
      </c>
      <c r="E182" s="69" t="s">
        <v>245</v>
      </c>
      <c r="F182" s="70">
        <v>531.36</v>
      </c>
      <c r="G182" s="63"/>
      <c r="H182" s="53"/>
      <c r="I182" s="52" t="s">
        <v>39</v>
      </c>
      <c r="J182" s="54">
        <f t="shared" si="12"/>
        <v>1</v>
      </c>
      <c r="K182" s="55" t="s">
        <v>64</v>
      </c>
      <c r="L182" s="55" t="s">
        <v>7</v>
      </c>
      <c r="M182" s="64"/>
      <c r="N182" s="63"/>
      <c r="O182" s="63"/>
      <c r="P182" s="65"/>
      <c r="Q182" s="63"/>
      <c r="R182" s="63"/>
      <c r="S182" s="65"/>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66">
        <f t="shared" si="13"/>
        <v>5313.6</v>
      </c>
      <c r="BB182" s="67">
        <f t="shared" si="14"/>
        <v>5313.6</v>
      </c>
      <c r="BC182" s="62" t="str">
        <f t="shared" si="15"/>
        <v>INR  Five Thousand Three Hundred &amp; Thirteen  and Paise Sixty Only</v>
      </c>
      <c r="BD182" s="71">
        <v>158</v>
      </c>
      <c r="BE182" s="71">
        <f t="shared" si="16"/>
        <v>178.73</v>
      </c>
      <c r="BJ182" s="71">
        <f t="shared" si="17"/>
        <v>1580</v>
      </c>
      <c r="IE182" s="16"/>
      <c r="IF182" s="16"/>
      <c r="IG182" s="16"/>
      <c r="IH182" s="16"/>
      <c r="II182" s="16"/>
    </row>
    <row r="183" spans="1:243" s="15" customFormat="1" ht="54.75" customHeight="1">
      <c r="A183" s="27">
        <v>171</v>
      </c>
      <c r="B183" s="75" t="s">
        <v>424</v>
      </c>
      <c r="C183" s="49" t="s">
        <v>222</v>
      </c>
      <c r="D183" s="68">
        <v>108</v>
      </c>
      <c r="E183" s="69" t="s">
        <v>245</v>
      </c>
      <c r="F183" s="70">
        <v>121.04</v>
      </c>
      <c r="G183" s="63"/>
      <c r="H183" s="53"/>
      <c r="I183" s="52" t="s">
        <v>39</v>
      </c>
      <c r="J183" s="54">
        <f t="shared" si="12"/>
        <v>1</v>
      </c>
      <c r="K183" s="55" t="s">
        <v>64</v>
      </c>
      <c r="L183" s="55" t="s">
        <v>7</v>
      </c>
      <c r="M183" s="64"/>
      <c r="N183" s="63"/>
      <c r="O183" s="63"/>
      <c r="P183" s="65"/>
      <c r="Q183" s="63"/>
      <c r="R183" s="63"/>
      <c r="S183" s="65"/>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66">
        <f t="shared" si="13"/>
        <v>13072.32</v>
      </c>
      <c r="BB183" s="67">
        <f t="shared" si="14"/>
        <v>13072.32</v>
      </c>
      <c r="BC183" s="62" t="str">
        <f t="shared" si="15"/>
        <v>INR  Thirteen Thousand  &amp;Seventy Two  and Paise Thirty Two Only</v>
      </c>
      <c r="BD183" s="71">
        <v>710</v>
      </c>
      <c r="BE183" s="71">
        <f t="shared" si="16"/>
        <v>803.15</v>
      </c>
      <c r="BJ183" s="71">
        <f t="shared" si="17"/>
        <v>76680</v>
      </c>
      <c r="IE183" s="16"/>
      <c r="IF183" s="16"/>
      <c r="IG183" s="16"/>
      <c r="IH183" s="16"/>
      <c r="II183" s="16"/>
    </row>
    <row r="184" spans="1:243" s="15" customFormat="1" ht="108.75" customHeight="1">
      <c r="A184" s="27">
        <v>172</v>
      </c>
      <c r="B184" s="75" t="s">
        <v>425</v>
      </c>
      <c r="C184" s="49" t="s">
        <v>223</v>
      </c>
      <c r="D184" s="68">
        <v>324</v>
      </c>
      <c r="E184" s="69" t="s">
        <v>245</v>
      </c>
      <c r="F184" s="70">
        <v>259.02</v>
      </c>
      <c r="G184" s="63"/>
      <c r="H184" s="53"/>
      <c r="I184" s="52" t="s">
        <v>39</v>
      </c>
      <c r="J184" s="54">
        <f t="shared" si="12"/>
        <v>1</v>
      </c>
      <c r="K184" s="55" t="s">
        <v>64</v>
      </c>
      <c r="L184" s="55" t="s">
        <v>7</v>
      </c>
      <c r="M184" s="64"/>
      <c r="N184" s="63"/>
      <c r="O184" s="63"/>
      <c r="P184" s="65"/>
      <c r="Q184" s="63"/>
      <c r="R184" s="63"/>
      <c r="S184" s="65"/>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66">
        <f t="shared" si="13"/>
        <v>83922.48</v>
      </c>
      <c r="BB184" s="67">
        <f t="shared" si="14"/>
        <v>83922.48</v>
      </c>
      <c r="BC184" s="62" t="str">
        <f t="shared" si="15"/>
        <v>INR  Eighty Three Thousand Nine Hundred &amp; Twenty Two  and Paise Forty Eight Only</v>
      </c>
      <c r="BD184" s="71">
        <v>294</v>
      </c>
      <c r="BE184" s="71">
        <f t="shared" si="16"/>
        <v>332.57</v>
      </c>
      <c r="BJ184" s="71">
        <f t="shared" si="17"/>
        <v>95256</v>
      </c>
      <c r="IE184" s="16"/>
      <c r="IF184" s="16"/>
      <c r="IG184" s="16"/>
      <c r="IH184" s="16"/>
      <c r="II184" s="16"/>
    </row>
    <row r="185" spans="1:243" s="15" customFormat="1" ht="69" customHeight="1">
      <c r="A185" s="27">
        <v>173</v>
      </c>
      <c r="B185" s="75" t="s">
        <v>426</v>
      </c>
      <c r="C185" s="49" t="s">
        <v>224</v>
      </c>
      <c r="D185" s="68">
        <v>5</v>
      </c>
      <c r="E185" s="69" t="s">
        <v>245</v>
      </c>
      <c r="F185" s="70">
        <v>352.22</v>
      </c>
      <c r="G185" s="63"/>
      <c r="H185" s="53"/>
      <c r="I185" s="52" t="s">
        <v>39</v>
      </c>
      <c r="J185" s="54">
        <f>IF(I185="Less(-)",-1,1)</f>
        <v>1</v>
      </c>
      <c r="K185" s="55" t="s">
        <v>64</v>
      </c>
      <c r="L185" s="55" t="s">
        <v>7</v>
      </c>
      <c r="M185" s="64"/>
      <c r="N185" s="63"/>
      <c r="O185" s="63"/>
      <c r="P185" s="65"/>
      <c r="Q185" s="63"/>
      <c r="R185" s="63"/>
      <c r="S185" s="65"/>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66">
        <f>total_amount_ba($B$2,$D$2,D185,F185,J185,K185,M185)</f>
        <v>1761.1</v>
      </c>
      <c r="BB185" s="67">
        <f>BA185+SUM(N185:AZ185)</f>
        <v>1761.1</v>
      </c>
      <c r="BC185" s="62" t="str">
        <f>SpellNumber(L185,BB185)</f>
        <v>INR  One Thousand Seven Hundred &amp; Sixty One  and Paise Ten Only</v>
      </c>
      <c r="BD185" s="71">
        <v>1277</v>
      </c>
      <c r="BE185" s="71">
        <f t="shared" si="16"/>
        <v>1444.54</v>
      </c>
      <c r="BJ185" s="71">
        <f t="shared" si="17"/>
        <v>6385</v>
      </c>
      <c r="IE185" s="16"/>
      <c r="IF185" s="16"/>
      <c r="IG185" s="16"/>
      <c r="IH185" s="16"/>
      <c r="II185" s="16"/>
    </row>
    <row r="186" spans="1:243" s="15" customFormat="1" ht="71.25" customHeight="1">
      <c r="A186" s="27">
        <v>174</v>
      </c>
      <c r="B186" s="75" t="s">
        <v>427</v>
      </c>
      <c r="C186" s="49" t="s">
        <v>225</v>
      </c>
      <c r="D186" s="68">
        <v>32</v>
      </c>
      <c r="E186" s="69" t="s">
        <v>253</v>
      </c>
      <c r="F186" s="70">
        <v>121.04</v>
      </c>
      <c r="G186" s="63"/>
      <c r="H186" s="53"/>
      <c r="I186" s="52" t="s">
        <v>39</v>
      </c>
      <c r="J186" s="54">
        <f t="shared" si="12"/>
        <v>1</v>
      </c>
      <c r="K186" s="55" t="s">
        <v>64</v>
      </c>
      <c r="L186" s="55" t="s">
        <v>7</v>
      </c>
      <c r="M186" s="64"/>
      <c r="N186" s="63"/>
      <c r="O186" s="63"/>
      <c r="P186" s="65"/>
      <c r="Q186" s="63"/>
      <c r="R186" s="63"/>
      <c r="S186" s="65"/>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66">
        <f t="shared" si="13"/>
        <v>3873.28</v>
      </c>
      <c r="BB186" s="67">
        <f t="shared" si="14"/>
        <v>3873.28</v>
      </c>
      <c r="BC186" s="62" t="str">
        <f t="shared" si="15"/>
        <v>INR  Three Thousand Eight Hundred &amp; Seventy Three  and Paise Twenty Eight Only</v>
      </c>
      <c r="BD186" s="71">
        <v>579</v>
      </c>
      <c r="BE186" s="71">
        <f t="shared" si="16"/>
        <v>654.96</v>
      </c>
      <c r="BJ186" s="71">
        <f t="shared" si="17"/>
        <v>18528</v>
      </c>
      <c r="IE186" s="16"/>
      <c r="IF186" s="16"/>
      <c r="IG186" s="16"/>
      <c r="IH186" s="16"/>
      <c r="II186" s="16"/>
    </row>
    <row r="187" spans="1:243" s="15" customFormat="1" ht="57" customHeight="1">
      <c r="A187" s="27">
        <v>175</v>
      </c>
      <c r="B187" s="75" t="s">
        <v>428</v>
      </c>
      <c r="C187" s="49" t="s">
        <v>226</v>
      </c>
      <c r="D187" s="68">
        <v>550</v>
      </c>
      <c r="E187" s="69" t="s">
        <v>244</v>
      </c>
      <c r="F187" s="70">
        <v>153.72</v>
      </c>
      <c r="G187" s="63"/>
      <c r="H187" s="53"/>
      <c r="I187" s="52" t="s">
        <v>39</v>
      </c>
      <c r="J187" s="54">
        <f t="shared" si="12"/>
        <v>1</v>
      </c>
      <c r="K187" s="55" t="s">
        <v>64</v>
      </c>
      <c r="L187" s="55" t="s">
        <v>7</v>
      </c>
      <c r="M187" s="64"/>
      <c r="N187" s="63"/>
      <c r="O187" s="63"/>
      <c r="P187" s="65"/>
      <c r="Q187" s="63"/>
      <c r="R187" s="63"/>
      <c r="S187" s="65"/>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66">
        <f t="shared" si="13"/>
        <v>84546</v>
      </c>
      <c r="BB187" s="67">
        <f t="shared" si="14"/>
        <v>84546</v>
      </c>
      <c r="BC187" s="62" t="str">
        <f t="shared" si="15"/>
        <v>INR  Eighty Four Thousand Five Hundred &amp; Forty Six  Only</v>
      </c>
      <c r="BD187" s="71">
        <v>218</v>
      </c>
      <c r="BE187" s="71">
        <f t="shared" si="16"/>
        <v>246.6</v>
      </c>
      <c r="BJ187" s="71">
        <f t="shared" si="17"/>
        <v>119900</v>
      </c>
      <c r="IE187" s="16"/>
      <c r="IF187" s="16"/>
      <c r="IG187" s="16"/>
      <c r="IH187" s="16"/>
      <c r="II187" s="16"/>
    </row>
    <row r="188" spans="1:243" s="15" customFormat="1" ht="70.5" customHeight="1">
      <c r="A188" s="27">
        <v>176</v>
      </c>
      <c r="B188" s="75" t="s">
        <v>429</v>
      </c>
      <c r="C188" s="49" t="s">
        <v>227</v>
      </c>
      <c r="D188" s="68">
        <v>10</v>
      </c>
      <c r="E188" s="69" t="s">
        <v>244</v>
      </c>
      <c r="F188" s="70">
        <v>68.99</v>
      </c>
      <c r="G188" s="63"/>
      <c r="H188" s="53"/>
      <c r="I188" s="52" t="s">
        <v>39</v>
      </c>
      <c r="J188" s="54">
        <f t="shared" si="12"/>
        <v>1</v>
      </c>
      <c r="K188" s="55" t="s">
        <v>64</v>
      </c>
      <c r="L188" s="55" t="s">
        <v>7</v>
      </c>
      <c r="M188" s="64"/>
      <c r="N188" s="63"/>
      <c r="O188" s="63"/>
      <c r="P188" s="65"/>
      <c r="Q188" s="63"/>
      <c r="R188" s="63"/>
      <c r="S188" s="65"/>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66">
        <f t="shared" si="13"/>
        <v>689.9</v>
      </c>
      <c r="BB188" s="67">
        <f t="shared" si="14"/>
        <v>689.9</v>
      </c>
      <c r="BC188" s="62" t="str">
        <f t="shared" si="15"/>
        <v>INR  Six Hundred &amp; Eighty Nine  and Paise Ninety Only</v>
      </c>
      <c r="BD188" s="71">
        <v>556</v>
      </c>
      <c r="BE188" s="71">
        <f t="shared" si="16"/>
        <v>628.95</v>
      </c>
      <c r="BJ188" s="71">
        <f t="shared" si="17"/>
        <v>5560</v>
      </c>
      <c r="IE188" s="16"/>
      <c r="IF188" s="16"/>
      <c r="IG188" s="16"/>
      <c r="IH188" s="16"/>
      <c r="II188" s="16"/>
    </row>
    <row r="189" spans="1:243" s="15" customFormat="1" ht="57" customHeight="1">
      <c r="A189" s="27">
        <v>177</v>
      </c>
      <c r="B189" s="75" t="s">
        <v>430</v>
      </c>
      <c r="C189" s="49" t="s">
        <v>228</v>
      </c>
      <c r="D189" s="68">
        <v>8</v>
      </c>
      <c r="E189" s="69" t="s">
        <v>245</v>
      </c>
      <c r="F189" s="70">
        <v>700.81</v>
      </c>
      <c r="G189" s="63"/>
      <c r="H189" s="53"/>
      <c r="I189" s="52" t="s">
        <v>39</v>
      </c>
      <c r="J189" s="54">
        <f t="shared" si="12"/>
        <v>1</v>
      </c>
      <c r="K189" s="55" t="s">
        <v>64</v>
      </c>
      <c r="L189" s="55" t="s">
        <v>7</v>
      </c>
      <c r="M189" s="64"/>
      <c r="N189" s="63"/>
      <c r="O189" s="63"/>
      <c r="P189" s="65"/>
      <c r="Q189" s="63"/>
      <c r="R189" s="63"/>
      <c r="S189" s="65"/>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66">
        <f t="shared" si="13"/>
        <v>5606.48</v>
      </c>
      <c r="BB189" s="67">
        <f t="shared" si="14"/>
        <v>5606.48</v>
      </c>
      <c r="BC189" s="62" t="str">
        <f t="shared" si="15"/>
        <v>INR  Five Thousand Six Hundred &amp; Six  and Paise Forty Eight Only</v>
      </c>
      <c r="BD189" s="71">
        <v>1283</v>
      </c>
      <c r="BE189" s="71">
        <f t="shared" si="16"/>
        <v>1451.33</v>
      </c>
      <c r="BJ189" s="71">
        <f t="shared" si="17"/>
        <v>10264</v>
      </c>
      <c r="IE189" s="16"/>
      <c r="IF189" s="16"/>
      <c r="IG189" s="16"/>
      <c r="IH189" s="16"/>
      <c r="II189" s="16"/>
    </row>
    <row r="190" spans="1:243" s="15" customFormat="1" ht="121.5">
      <c r="A190" s="27">
        <v>178</v>
      </c>
      <c r="B190" s="75" t="s">
        <v>431</v>
      </c>
      <c r="C190" s="49" t="s">
        <v>229</v>
      </c>
      <c r="D190" s="68">
        <v>14</v>
      </c>
      <c r="E190" s="69" t="s">
        <v>243</v>
      </c>
      <c r="F190" s="70">
        <v>554.36</v>
      </c>
      <c r="G190" s="63"/>
      <c r="H190" s="53"/>
      <c r="I190" s="52" t="s">
        <v>39</v>
      </c>
      <c r="J190" s="54">
        <f>IF(I190="Less(-)",-1,1)</f>
        <v>1</v>
      </c>
      <c r="K190" s="55" t="s">
        <v>64</v>
      </c>
      <c r="L190" s="55" t="s">
        <v>7</v>
      </c>
      <c r="M190" s="64"/>
      <c r="N190" s="63"/>
      <c r="O190" s="63"/>
      <c r="P190" s="65"/>
      <c r="Q190" s="63"/>
      <c r="R190" s="63"/>
      <c r="S190" s="65"/>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66">
        <f>total_amount_ba($B$2,$D$2,D190,F190,J190,K190,M190)</f>
        <v>7761.04</v>
      </c>
      <c r="BB190" s="67">
        <f>BA190+SUM(N190:AZ190)</f>
        <v>7761.04</v>
      </c>
      <c r="BC190" s="62" t="str">
        <f>SpellNumber(L190,BB190)</f>
        <v>INR  Seven Thousand Seven Hundred &amp; Sixty One  and Paise Four Only</v>
      </c>
      <c r="BD190" s="71">
        <v>823</v>
      </c>
      <c r="BE190" s="71">
        <f t="shared" si="16"/>
        <v>930.98</v>
      </c>
      <c r="BJ190" s="71">
        <f t="shared" si="17"/>
        <v>11522</v>
      </c>
      <c r="IE190" s="16"/>
      <c r="IF190" s="16"/>
      <c r="IG190" s="16"/>
      <c r="IH190" s="16"/>
      <c r="II190" s="16"/>
    </row>
    <row r="191" spans="1:243" s="15" customFormat="1" ht="149.25" customHeight="1">
      <c r="A191" s="27">
        <v>179</v>
      </c>
      <c r="B191" s="75" t="s">
        <v>432</v>
      </c>
      <c r="C191" s="49" t="s">
        <v>230</v>
      </c>
      <c r="D191" s="68">
        <v>14</v>
      </c>
      <c r="E191" s="69" t="s">
        <v>245</v>
      </c>
      <c r="F191" s="70">
        <v>976.78</v>
      </c>
      <c r="G191" s="63"/>
      <c r="H191" s="53"/>
      <c r="I191" s="52" t="s">
        <v>39</v>
      </c>
      <c r="J191" s="54">
        <f t="shared" si="12"/>
        <v>1</v>
      </c>
      <c r="K191" s="55" t="s">
        <v>64</v>
      </c>
      <c r="L191" s="55" t="s">
        <v>7</v>
      </c>
      <c r="M191" s="64"/>
      <c r="N191" s="63"/>
      <c r="O191" s="63"/>
      <c r="P191" s="65"/>
      <c r="Q191" s="63"/>
      <c r="R191" s="63"/>
      <c r="S191" s="65"/>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66">
        <f t="shared" si="13"/>
        <v>13674.92</v>
      </c>
      <c r="BB191" s="67">
        <f t="shared" si="14"/>
        <v>13674.92</v>
      </c>
      <c r="BC191" s="62" t="str">
        <f t="shared" si="15"/>
        <v>INR  Thirteen Thousand Six Hundred &amp; Seventy Four  and Paise Ninety Two Only</v>
      </c>
      <c r="BD191" s="71">
        <v>100</v>
      </c>
      <c r="BE191" s="71">
        <f t="shared" si="16"/>
        <v>113.12</v>
      </c>
      <c r="BJ191" s="71">
        <f t="shared" si="17"/>
        <v>1400</v>
      </c>
      <c r="IE191" s="16"/>
      <c r="IF191" s="16"/>
      <c r="IG191" s="16"/>
      <c r="IH191" s="16"/>
      <c r="II191" s="16"/>
    </row>
    <row r="192" spans="1:243" s="15" customFormat="1" ht="70.5" customHeight="1">
      <c r="A192" s="27">
        <v>180</v>
      </c>
      <c r="B192" s="75" t="s">
        <v>433</v>
      </c>
      <c r="C192" s="49" t="s">
        <v>231</v>
      </c>
      <c r="D192" s="68">
        <v>4</v>
      </c>
      <c r="E192" s="69" t="s">
        <v>243</v>
      </c>
      <c r="F192" s="70">
        <v>1657.02</v>
      </c>
      <c r="G192" s="63"/>
      <c r="H192" s="53"/>
      <c r="I192" s="52" t="s">
        <v>39</v>
      </c>
      <c r="J192" s="54">
        <f t="shared" si="12"/>
        <v>1</v>
      </c>
      <c r="K192" s="55" t="s">
        <v>64</v>
      </c>
      <c r="L192" s="55" t="s">
        <v>7</v>
      </c>
      <c r="M192" s="64"/>
      <c r="N192" s="63"/>
      <c r="O192" s="63"/>
      <c r="P192" s="65"/>
      <c r="Q192" s="63"/>
      <c r="R192" s="63"/>
      <c r="S192" s="65"/>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66">
        <f t="shared" si="13"/>
        <v>6628.08</v>
      </c>
      <c r="BB192" s="67">
        <f t="shared" si="14"/>
        <v>6628.08</v>
      </c>
      <c r="BC192" s="62" t="str">
        <f t="shared" si="15"/>
        <v>INR  Six Thousand Six Hundred &amp; Twenty Eight  and Paise Eight Only</v>
      </c>
      <c r="BD192" s="71">
        <v>2142</v>
      </c>
      <c r="BE192" s="71">
        <f t="shared" si="16"/>
        <v>2423.03</v>
      </c>
      <c r="BJ192" s="71">
        <f t="shared" si="17"/>
        <v>8568</v>
      </c>
      <c r="IE192" s="16"/>
      <c r="IF192" s="16"/>
      <c r="IG192" s="16"/>
      <c r="IH192" s="16"/>
      <c r="II192" s="16"/>
    </row>
    <row r="193" spans="1:243" s="15" customFormat="1" ht="82.5" customHeight="1">
      <c r="A193" s="27">
        <v>181</v>
      </c>
      <c r="B193" s="75" t="s">
        <v>434</v>
      </c>
      <c r="C193" s="49" t="s">
        <v>232</v>
      </c>
      <c r="D193" s="68">
        <v>2</v>
      </c>
      <c r="E193" s="69" t="s">
        <v>244</v>
      </c>
      <c r="F193" s="70">
        <v>188.82</v>
      </c>
      <c r="G193" s="63"/>
      <c r="H193" s="53"/>
      <c r="I193" s="52" t="s">
        <v>39</v>
      </c>
      <c r="J193" s="54">
        <f t="shared" si="12"/>
        <v>1</v>
      </c>
      <c r="K193" s="55" t="s">
        <v>64</v>
      </c>
      <c r="L193" s="55" t="s">
        <v>7</v>
      </c>
      <c r="M193" s="64"/>
      <c r="N193" s="63"/>
      <c r="O193" s="63"/>
      <c r="P193" s="65"/>
      <c r="Q193" s="63"/>
      <c r="R193" s="63"/>
      <c r="S193" s="65"/>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66">
        <f t="shared" si="13"/>
        <v>377.64</v>
      </c>
      <c r="BB193" s="67">
        <f t="shared" si="14"/>
        <v>377.64</v>
      </c>
      <c r="BC193" s="62" t="str">
        <f t="shared" si="15"/>
        <v>INR  Three Hundred &amp; Seventy Seven  and Paise Sixty Four Only</v>
      </c>
      <c r="BD193" s="71">
        <v>242</v>
      </c>
      <c r="BE193" s="71">
        <f t="shared" si="16"/>
        <v>273.75</v>
      </c>
      <c r="BJ193" s="71">
        <f t="shared" si="17"/>
        <v>484</v>
      </c>
      <c r="IE193" s="16"/>
      <c r="IF193" s="16"/>
      <c r="IG193" s="16"/>
      <c r="IH193" s="16"/>
      <c r="II193" s="16"/>
    </row>
    <row r="194" spans="1:243" s="15" customFormat="1" ht="55.5" customHeight="1">
      <c r="A194" s="27">
        <v>182</v>
      </c>
      <c r="B194" s="75" t="s">
        <v>435</v>
      </c>
      <c r="C194" s="49" t="s">
        <v>233</v>
      </c>
      <c r="D194" s="68">
        <v>1</v>
      </c>
      <c r="E194" s="69" t="s">
        <v>252</v>
      </c>
      <c r="F194" s="70">
        <v>2020</v>
      </c>
      <c r="G194" s="63"/>
      <c r="H194" s="53"/>
      <c r="I194" s="52" t="s">
        <v>39</v>
      </c>
      <c r="J194" s="54">
        <f t="shared" si="12"/>
        <v>1</v>
      </c>
      <c r="K194" s="55" t="s">
        <v>64</v>
      </c>
      <c r="L194" s="55" t="s">
        <v>7</v>
      </c>
      <c r="M194" s="64"/>
      <c r="N194" s="63"/>
      <c r="O194" s="63"/>
      <c r="P194" s="65"/>
      <c r="Q194" s="63"/>
      <c r="R194" s="63"/>
      <c r="S194" s="65"/>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66">
        <f t="shared" si="13"/>
        <v>2020</v>
      </c>
      <c r="BB194" s="67">
        <f t="shared" si="14"/>
        <v>2020</v>
      </c>
      <c r="BC194" s="62" t="str">
        <f t="shared" si="15"/>
        <v>INR  Two Thousand  &amp;Twenty  Only</v>
      </c>
      <c r="BD194" s="71">
        <v>3450</v>
      </c>
      <c r="BE194" s="71">
        <f t="shared" si="16"/>
        <v>3902.64</v>
      </c>
      <c r="BJ194" s="71">
        <f t="shared" si="17"/>
        <v>3450</v>
      </c>
      <c r="IE194" s="16"/>
      <c r="IF194" s="16"/>
      <c r="IG194" s="16"/>
      <c r="IH194" s="16"/>
      <c r="II194" s="16"/>
    </row>
    <row r="195" spans="1:243" s="15" customFormat="1" ht="42.75" customHeight="1">
      <c r="A195" s="27">
        <v>183</v>
      </c>
      <c r="B195" s="75" t="s">
        <v>436</v>
      </c>
      <c r="C195" s="49" t="s">
        <v>234</v>
      </c>
      <c r="D195" s="68">
        <v>560</v>
      </c>
      <c r="E195" s="69" t="s">
        <v>244</v>
      </c>
      <c r="F195" s="70">
        <v>102.01</v>
      </c>
      <c r="G195" s="63"/>
      <c r="H195" s="53"/>
      <c r="I195" s="52" t="s">
        <v>39</v>
      </c>
      <c r="J195" s="54">
        <f>IF(I195="Less(-)",-1,1)</f>
        <v>1</v>
      </c>
      <c r="K195" s="55" t="s">
        <v>64</v>
      </c>
      <c r="L195" s="55" t="s">
        <v>7</v>
      </c>
      <c r="M195" s="64"/>
      <c r="N195" s="63"/>
      <c r="O195" s="63"/>
      <c r="P195" s="65"/>
      <c r="Q195" s="63"/>
      <c r="R195" s="63"/>
      <c r="S195" s="65"/>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66">
        <f>total_amount_ba($B$2,$D$2,D195,F195,J195,K195,M195)</f>
        <v>57125.6</v>
      </c>
      <c r="BB195" s="67">
        <f>BA195+SUM(N195:AZ195)</f>
        <v>57125.6</v>
      </c>
      <c r="BC195" s="62" t="str">
        <f>SpellNumber(L195,BB195)</f>
        <v>INR  Fifty Seven Thousand One Hundred &amp; Twenty Five  and Paise Sixty Only</v>
      </c>
      <c r="BD195" s="71">
        <v>387</v>
      </c>
      <c r="BE195" s="71">
        <f t="shared" si="16"/>
        <v>437.77</v>
      </c>
      <c r="BJ195" s="71">
        <f t="shared" si="17"/>
        <v>216720</v>
      </c>
      <c r="IE195" s="16"/>
      <c r="IF195" s="16"/>
      <c r="IG195" s="16"/>
      <c r="IH195" s="16"/>
      <c r="II195" s="16"/>
    </row>
    <row r="196" spans="1:243" s="15" customFormat="1" ht="69" customHeight="1">
      <c r="A196" s="27">
        <v>184</v>
      </c>
      <c r="B196" s="75" t="s">
        <v>437</v>
      </c>
      <c r="C196" s="49" t="s">
        <v>235</v>
      </c>
      <c r="D196" s="68">
        <v>250</v>
      </c>
      <c r="E196" s="69" t="s">
        <v>243</v>
      </c>
      <c r="F196" s="70">
        <v>831.23</v>
      </c>
      <c r="G196" s="63"/>
      <c r="H196" s="53"/>
      <c r="I196" s="52" t="s">
        <v>39</v>
      </c>
      <c r="J196" s="54">
        <f t="shared" si="12"/>
        <v>1</v>
      </c>
      <c r="K196" s="55" t="s">
        <v>64</v>
      </c>
      <c r="L196" s="55" t="s">
        <v>7</v>
      </c>
      <c r="M196" s="64"/>
      <c r="N196" s="63"/>
      <c r="O196" s="63"/>
      <c r="P196" s="65"/>
      <c r="Q196" s="63"/>
      <c r="R196" s="63"/>
      <c r="S196" s="65"/>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66">
        <f t="shared" si="13"/>
        <v>207807.5</v>
      </c>
      <c r="BB196" s="67">
        <f t="shared" si="14"/>
        <v>207807.5</v>
      </c>
      <c r="BC196" s="62" t="str">
        <f t="shared" si="15"/>
        <v>INR  Two Lakh Seven Thousand Eight Hundred &amp; Seven  and Paise Fifty Only</v>
      </c>
      <c r="BD196" s="71">
        <v>2835</v>
      </c>
      <c r="BE196" s="71">
        <f t="shared" si="16"/>
        <v>3206.95</v>
      </c>
      <c r="BJ196" s="71">
        <f t="shared" si="17"/>
        <v>708750</v>
      </c>
      <c r="IE196" s="16"/>
      <c r="IF196" s="16"/>
      <c r="IG196" s="16"/>
      <c r="IH196" s="16"/>
      <c r="II196" s="16"/>
    </row>
    <row r="197" spans="1:243" s="15" customFormat="1" ht="43.5" customHeight="1">
      <c r="A197" s="27">
        <v>185</v>
      </c>
      <c r="B197" s="75" t="s">
        <v>438</v>
      </c>
      <c r="C197" s="49" t="s">
        <v>236</v>
      </c>
      <c r="D197" s="68">
        <v>25</v>
      </c>
      <c r="E197" s="69" t="s">
        <v>243</v>
      </c>
      <c r="F197" s="70">
        <v>303</v>
      </c>
      <c r="G197" s="63"/>
      <c r="H197" s="53"/>
      <c r="I197" s="52" t="s">
        <v>39</v>
      </c>
      <c r="J197" s="54">
        <f t="shared" si="12"/>
        <v>1</v>
      </c>
      <c r="K197" s="55" t="s">
        <v>64</v>
      </c>
      <c r="L197" s="55" t="s">
        <v>7</v>
      </c>
      <c r="M197" s="64"/>
      <c r="N197" s="63"/>
      <c r="O197" s="63"/>
      <c r="P197" s="65"/>
      <c r="Q197" s="63"/>
      <c r="R197" s="63"/>
      <c r="S197" s="65"/>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66">
        <f t="shared" si="13"/>
        <v>7575</v>
      </c>
      <c r="BB197" s="67">
        <f t="shared" si="14"/>
        <v>7575</v>
      </c>
      <c r="BC197" s="62" t="str">
        <f t="shared" si="15"/>
        <v>INR  Seven Thousand Five Hundred &amp; Seventy Five  Only</v>
      </c>
      <c r="BD197" s="71">
        <v>329</v>
      </c>
      <c r="BE197" s="71">
        <f t="shared" si="16"/>
        <v>372.16</v>
      </c>
      <c r="BJ197" s="71">
        <f t="shared" si="17"/>
        <v>8225</v>
      </c>
      <c r="IE197" s="16"/>
      <c r="IF197" s="16"/>
      <c r="IG197" s="16"/>
      <c r="IH197" s="16"/>
      <c r="II197" s="16"/>
    </row>
    <row r="198" spans="1:243" s="15" customFormat="1" ht="59.25" customHeight="1">
      <c r="A198" s="27">
        <v>186</v>
      </c>
      <c r="B198" s="75" t="s">
        <v>439</v>
      </c>
      <c r="C198" s="49" t="s">
        <v>237</v>
      </c>
      <c r="D198" s="68">
        <v>70</v>
      </c>
      <c r="E198" s="69" t="s">
        <v>243</v>
      </c>
      <c r="F198" s="70">
        <v>323.2</v>
      </c>
      <c r="G198" s="63"/>
      <c r="H198" s="53"/>
      <c r="I198" s="52" t="s">
        <v>39</v>
      </c>
      <c r="J198" s="54">
        <f t="shared" si="12"/>
        <v>1</v>
      </c>
      <c r="K198" s="55" t="s">
        <v>64</v>
      </c>
      <c r="L198" s="55" t="s">
        <v>7</v>
      </c>
      <c r="M198" s="64"/>
      <c r="N198" s="63"/>
      <c r="O198" s="63"/>
      <c r="P198" s="65"/>
      <c r="Q198" s="63"/>
      <c r="R198" s="63"/>
      <c r="S198" s="65"/>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66">
        <f t="shared" si="13"/>
        <v>22624</v>
      </c>
      <c r="BB198" s="67">
        <f t="shared" si="14"/>
        <v>22624</v>
      </c>
      <c r="BC198" s="62" t="str">
        <f t="shared" si="15"/>
        <v>INR  Twenty Two Thousand Six Hundred &amp; Twenty Four  Only</v>
      </c>
      <c r="BD198" s="71">
        <v>9516</v>
      </c>
      <c r="BE198" s="71">
        <f t="shared" si="16"/>
        <v>10764.5</v>
      </c>
      <c r="BJ198" s="71">
        <f t="shared" si="17"/>
        <v>666120</v>
      </c>
      <c r="IE198" s="16"/>
      <c r="IF198" s="16"/>
      <c r="IG198" s="16"/>
      <c r="IH198" s="16"/>
      <c r="II198" s="16"/>
    </row>
    <row r="199" spans="1:243" s="15" customFormat="1" ht="57.75" customHeight="1">
      <c r="A199" s="27">
        <v>187</v>
      </c>
      <c r="B199" s="75" t="s">
        <v>440</v>
      </c>
      <c r="C199" s="49" t="s">
        <v>238</v>
      </c>
      <c r="D199" s="68">
        <v>30</v>
      </c>
      <c r="E199" s="69" t="s">
        <v>243</v>
      </c>
      <c r="F199" s="70">
        <v>590.85</v>
      </c>
      <c r="G199" s="63"/>
      <c r="H199" s="53"/>
      <c r="I199" s="52" t="s">
        <v>39</v>
      </c>
      <c r="J199" s="54">
        <f t="shared" si="12"/>
        <v>1</v>
      </c>
      <c r="K199" s="55" t="s">
        <v>64</v>
      </c>
      <c r="L199" s="55" t="s">
        <v>7</v>
      </c>
      <c r="M199" s="64"/>
      <c r="N199" s="63"/>
      <c r="O199" s="63"/>
      <c r="P199" s="65"/>
      <c r="Q199" s="63"/>
      <c r="R199" s="63"/>
      <c r="S199" s="65"/>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66">
        <f t="shared" si="13"/>
        <v>17725.5</v>
      </c>
      <c r="BB199" s="67">
        <f t="shared" si="14"/>
        <v>17725.5</v>
      </c>
      <c r="BC199" s="62" t="str">
        <f t="shared" si="15"/>
        <v>INR  Seventeen Thousand Seven Hundred &amp; Twenty Five  and Paise Fifty Only</v>
      </c>
      <c r="BD199" s="71">
        <v>1325</v>
      </c>
      <c r="BE199" s="71">
        <f t="shared" si="16"/>
        <v>1498.84</v>
      </c>
      <c r="BJ199" s="71">
        <f t="shared" si="17"/>
        <v>39750</v>
      </c>
      <c r="IE199" s="16"/>
      <c r="IF199" s="16"/>
      <c r="IG199" s="16"/>
      <c r="IH199" s="16"/>
      <c r="II199" s="16"/>
    </row>
    <row r="200" spans="1:243" s="15" customFormat="1" ht="60" customHeight="1">
      <c r="A200" s="27">
        <v>188</v>
      </c>
      <c r="B200" s="75" t="s">
        <v>441</v>
      </c>
      <c r="C200" s="49" t="s">
        <v>239</v>
      </c>
      <c r="D200" s="68">
        <v>30</v>
      </c>
      <c r="E200" s="69" t="s">
        <v>245</v>
      </c>
      <c r="F200" s="70">
        <v>2232.1</v>
      </c>
      <c r="G200" s="63"/>
      <c r="H200" s="53"/>
      <c r="I200" s="52" t="s">
        <v>39</v>
      </c>
      <c r="J200" s="54">
        <f t="shared" si="12"/>
        <v>1</v>
      </c>
      <c r="K200" s="55" t="s">
        <v>64</v>
      </c>
      <c r="L200" s="55" t="s">
        <v>7</v>
      </c>
      <c r="M200" s="64"/>
      <c r="N200" s="63"/>
      <c r="O200" s="63"/>
      <c r="P200" s="65"/>
      <c r="Q200" s="63"/>
      <c r="R200" s="63"/>
      <c r="S200" s="65"/>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66">
        <f t="shared" si="13"/>
        <v>66963</v>
      </c>
      <c r="BB200" s="67">
        <f t="shared" si="14"/>
        <v>66963</v>
      </c>
      <c r="BC200" s="62" t="str">
        <f t="shared" si="15"/>
        <v>INR  Sixty Six Thousand Nine Hundred &amp; Sixty Three  Only</v>
      </c>
      <c r="BD200" s="71">
        <v>3450</v>
      </c>
      <c r="BE200" s="71">
        <f t="shared" si="16"/>
        <v>3902.64</v>
      </c>
      <c r="BJ200" s="71">
        <f t="shared" si="17"/>
        <v>103500</v>
      </c>
      <c r="IE200" s="16"/>
      <c r="IF200" s="16"/>
      <c r="IG200" s="16"/>
      <c r="IH200" s="16"/>
      <c r="II200" s="16"/>
    </row>
    <row r="201" spans="1:243" s="15" customFormat="1" ht="32.25" customHeight="1">
      <c r="A201" s="27">
        <v>189</v>
      </c>
      <c r="B201" s="75" t="s">
        <v>442</v>
      </c>
      <c r="C201" s="49" t="s">
        <v>240</v>
      </c>
      <c r="D201" s="68">
        <v>6</v>
      </c>
      <c r="E201" s="69" t="s">
        <v>245</v>
      </c>
      <c r="F201" s="70">
        <v>3120.9</v>
      </c>
      <c r="G201" s="63"/>
      <c r="H201" s="53"/>
      <c r="I201" s="52" t="s">
        <v>39</v>
      </c>
      <c r="J201" s="54">
        <f t="shared" si="12"/>
        <v>1</v>
      </c>
      <c r="K201" s="55" t="s">
        <v>64</v>
      </c>
      <c r="L201" s="55" t="s">
        <v>7</v>
      </c>
      <c r="M201" s="64"/>
      <c r="N201" s="63"/>
      <c r="O201" s="63"/>
      <c r="P201" s="65"/>
      <c r="Q201" s="63"/>
      <c r="R201" s="63"/>
      <c r="S201" s="65"/>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66">
        <f t="shared" si="13"/>
        <v>18725.4</v>
      </c>
      <c r="BB201" s="67">
        <f t="shared" si="14"/>
        <v>18725.4</v>
      </c>
      <c r="BC201" s="62" t="str">
        <f t="shared" si="15"/>
        <v>INR  Eighteen Thousand Seven Hundred &amp; Twenty Five  and Paise Forty Only</v>
      </c>
      <c r="BD201" s="71">
        <v>807</v>
      </c>
      <c r="BE201" s="71">
        <f t="shared" si="16"/>
        <v>912.88</v>
      </c>
      <c r="BJ201" s="71">
        <f t="shared" si="17"/>
        <v>4842</v>
      </c>
      <c r="IE201" s="16"/>
      <c r="IF201" s="16"/>
      <c r="IG201" s="16"/>
      <c r="IH201" s="16"/>
      <c r="II201" s="16"/>
    </row>
    <row r="202" spans="1:243" s="15" customFormat="1" ht="30.75" customHeight="1">
      <c r="A202" s="27">
        <v>190</v>
      </c>
      <c r="B202" s="75" t="s">
        <v>443</v>
      </c>
      <c r="C202" s="49" t="s">
        <v>241</v>
      </c>
      <c r="D202" s="68">
        <v>14</v>
      </c>
      <c r="E202" s="69" t="s">
        <v>243</v>
      </c>
      <c r="F202" s="70">
        <v>6532.68</v>
      </c>
      <c r="G202" s="63"/>
      <c r="H202" s="53"/>
      <c r="I202" s="52" t="s">
        <v>39</v>
      </c>
      <c r="J202" s="54">
        <f t="shared" si="12"/>
        <v>1</v>
      </c>
      <c r="K202" s="55" t="s">
        <v>64</v>
      </c>
      <c r="L202" s="55" t="s">
        <v>7</v>
      </c>
      <c r="M202" s="64"/>
      <c r="N202" s="63"/>
      <c r="O202" s="63"/>
      <c r="P202" s="65"/>
      <c r="Q202" s="63"/>
      <c r="R202" s="63"/>
      <c r="S202" s="65"/>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66">
        <f t="shared" si="13"/>
        <v>91457.52</v>
      </c>
      <c r="BB202" s="67">
        <f t="shared" si="14"/>
        <v>91457.52</v>
      </c>
      <c r="BC202" s="62" t="str">
        <f t="shared" si="15"/>
        <v>INR  Ninety One Thousand Four Hundred &amp; Fifty Seven  and Paise Fifty Two Only</v>
      </c>
      <c r="BD202" s="71">
        <v>1400</v>
      </c>
      <c r="BE202" s="71">
        <f t="shared" si="16"/>
        <v>1583.68</v>
      </c>
      <c r="BJ202" s="71">
        <f t="shared" si="17"/>
        <v>19600</v>
      </c>
      <c r="IE202" s="16"/>
      <c r="IF202" s="16"/>
      <c r="IG202" s="16"/>
      <c r="IH202" s="16"/>
      <c r="II202" s="16"/>
    </row>
    <row r="203" spans="1:243" s="15" customFormat="1" ht="47.25" customHeight="1">
      <c r="A203" s="29" t="s">
        <v>62</v>
      </c>
      <c r="B203" s="30"/>
      <c r="C203" s="31"/>
      <c r="D203" s="32"/>
      <c r="E203" s="32"/>
      <c r="F203" s="32"/>
      <c r="G203" s="32"/>
      <c r="H203" s="33"/>
      <c r="I203" s="33"/>
      <c r="J203" s="33"/>
      <c r="K203" s="33"/>
      <c r="L203" s="34"/>
      <c r="BA203" s="48">
        <f>SUM(BA13:BA202)</f>
        <v>19348474.79</v>
      </c>
      <c r="BB203" s="46">
        <f>SUM(BB13:BB202)</f>
        <v>19348474.79</v>
      </c>
      <c r="BC203" s="28" t="str">
        <f>SpellNumber($E$2,BB203)</f>
        <v>INR  One Crore Ninety Three Lakh Forty Eight Thousand Four Hundred &amp; Seventy Four  and Paise Seventy Nine Only</v>
      </c>
      <c r="BD203" s="9">
        <v>4232370.41</v>
      </c>
      <c r="BE203" s="71">
        <v>4229712.94</v>
      </c>
      <c r="BJ203" s="77">
        <f>SUM(BJ14:BJ202)</f>
        <v>397238388.86</v>
      </c>
      <c r="BK203" s="77">
        <v>4229659.7</v>
      </c>
      <c r="BL203" s="77">
        <f>BA203-BK203</f>
        <v>15118815.09</v>
      </c>
      <c r="IE203" s="16">
        <v>4</v>
      </c>
      <c r="IF203" s="16" t="s">
        <v>41</v>
      </c>
      <c r="IG203" s="16" t="s">
        <v>61</v>
      </c>
      <c r="IH203" s="16">
        <v>10</v>
      </c>
      <c r="II203" s="16" t="s">
        <v>38</v>
      </c>
    </row>
    <row r="204" spans="1:243" s="19" customFormat="1" ht="33.75" customHeight="1">
      <c r="A204" s="30" t="s">
        <v>66</v>
      </c>
      <c r="B204" s="35"/>
      <c r="C204" s="17"/>
      <c r="D204" s="36"/>
      <c r="E204" s="37" t="s">
        <v>69</v>
      </c>
      <c r="F204" s="44"/>
      <c r="G204" s="38"/>
      <c r="H204" s="18"/>
      <c r="I204" s="18"/>
      <c r="J204" s="18"/>
      <c r="K204" s="39"/>
      <c r="L204" s="40"/>
      <c r="M204" s="41"/>
      <c r="O204" s="15"/>
      <c r="P204" s="15"/>
      <c r="Q204" s="15"/>
      <c r="R204" s="15"/>
      <c r="S204" s="15"/>
      <c r="BA204" s="43">
        <f>IF(ISBLANK(F204),0,IF(E204="Excess (+)",ROUND(BA203+(BA203*F204),2),IF(E204="Less (-)",ROUND(BA203+(BA203*F204*(-1)),2),IF(E204="At Par",BA203,0))))</f>
        <v>0</v>
      </c>
      <c r="BB204" s="45">
        <f>ROUND(BA204,0)</f>
        <v>0</v>
      </c>
      <c r="BC204" s="28" t="str">
        <f>SpellNumber($E$2,BA204)</f>
        <v>INR Zero Only</v>
      </c>
      <c r="BD204" s="73"/>
      <c r="BE204" s="78">
        <f>BD203-BE203</f>
        <v>2657.47</v>
      </c>
      <c r="IE204" s="20"/>
      <c r="IF204" s="20"/>
      <c r="IG204" s="20"/>
      <c r="IH204" s="20"/>
      <c r="II204" s="20"/>
    </row>
    <row r="205" spans="1:243" s="19" customFormat="1" ht="41.25" customHeight="1">
      <c r="A205" s="29" t="s">
        <v>65</v>
      </c>
      <c r="B205" s="29"/>
      <c r="C205" s="84" t="str">
        <f>SpellNumber($E$2,BA204)</f>
        <v>INR Zero Only</v>
      </c>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6"/>
      <c r="BD205" s="73"/>
      <c r="IE205" s="20"/>
      <c r="IF205" s="20"/>
      <c r="IG205" s="20"/>
      <c r="IH205" s="20"/>
      <c r="II205" s="20"/>
    </row>
    <row r="206" spans="3:243" s="12" customFormat="1" ht="15">
      <c r="C206" s="21"/>
      <c r="D206" s="21"/>
      <c r="E206" s="21"/>
      <c r="F206" s="21"/>
      <c r="G206" s="21"/>
      <c r="H206" s="21"/>
      <c r="I206" s="21"/>
      <c r="J206" s="21"/>
      <c r="K206" s="21"/>
      <c r="L206" s="21"/>
      <c r="M206" s="21"/>
      <c r="O206" s="21"/>
      <c r="BA206" s="21"/>
      <c r="BC206" s="21"/>
      <c r="BD206" s="9"/>
      <c r="IE206" s="13"/>
      <c r="IF206" s="13"/>
      <c r="IG206" s="13"/>
      <c r="IH206" s="13"/>
      <c r="II206" s="13"/>
    </row>
    <row r="554" ht="15"/>
    <row r="555" ht="15"/>
    <row r="556" ht="15"/>
    <row r="557" ht="15"/>
    <row r="558" ht="15"/>
    <row r="559" ht="15"/>
    <row r="560" ht="15"/>
    <row r="561" ht="15"/>
    <row r="714" ht="15"/>
    <row r="715" ht="15"/>
    <row r="716" ht="15"/>
    <row r="717" ht="15"/>
    <row r="718" ht="15"/>
    <row r="719" ht="15"/>
    <row r="720" ht="15"/>
    <row r="721" ht="15"/>
  </sheetData>
  <sheetProtection password="DA7E" sheet="1" selectLockedCells="1"/>
  <mergeCells count="8">
    <mergeCell ref="A9:BC9"/>
    <mergeCell ref="C205:BC205"/>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4">
      <formula1>IF(E204="Select",-1,IF(E204="At Par",0,0))</formula1>
      <formula2>IF(E204="Select",-1,IF(E204="At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4">
      <formula1>0</formula1>
      <formula2>IF(E204&lt;&gt;"Select",99.9,0)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4">
      <formula1>0</formula1>
      <formula2>99.9</formula2>
    </dataValidation>
    <dataValidation type="list" allowBlank="1" showInputMessage="1" showErrorMessage="1" sqref="E204">
      <formula1>"Select, Excess (+), Less (-)"</formula1>
    </dataValidation>
    <dataValidation type="decimal" allowBlank="1" showInputMessage="1" showErrorMessage="1" promptTitle="Rate Entry" prompt="Please enter VAT charges in Rupees for this item. " errorTitle="Invaid Entry" error="Only Numeric Values are allowed. " sqref="M14:M202">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Units" prompt="Please enter Units in text" sqref="E13"/>
    <dataValidation type="list" allowBlank="1" showInputMessage="1" showErrorMessage="1" sqref="L195 L196 L197 L198 L199 L200 L20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formula1>"INR"</formula1>
    </dataValidation>
    <dataValidation type="list" allowBlank="1" showInputMessage="1" showErrorMessage="1" sqref="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20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0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02">
      <formula1>0</formula1>
      <formula2>999999999999999</formula2>
    </dataValidation>
    <dataValidation allowBlank="1" showInputMessage="1" showErrorMessage="1" promptTitle="Itemcode/Make" prompt="Please enter text" sqref="C13:C202"/>
    <dataValidation type="decimal" allowBlank="1" showInputMessage="1" showErrorMessage="1" errorTitle="Invalid Entry" error="Only Numeric Values are allowed. " sqref="A13:A202">
      <formula1>0</formula1>
      <formula2>999999999999999</formula2>
    </dataValidation>
    <dataValidation type="list" showInputMessage="1" showErrorMessage="1" sqref="I13:I202">
      <formula1>"Excess(+), Less(-)"</formula1>
    </dataValidation>
    <dataValidation allowBlank="1" showInputMessage="1" showErrorMessage="1" promptTitle="Addition / Deduction" prompt="Please Choose the correct One" sqref="J13:J202"/>
    <dataValidation type="list" allowBlank="1" showInputMessage="1" showErrorMessage="1" sqref="C2">
      <formula1>"Normal, SingleWindow, Alternate"</formula1>
    </dataValidation>
    <dataValidation type="list" allowBlank="1" showInputMessage="1" showErrorMessage="1" sqref="K13:K202">
      <formula1>"Partial Conversion, Full Conversion"</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70" r:id="rId4"/>
  <rowBreaks count="1" manualBreakCount="1">
    <brk id="191"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3" t="s">
        <v>3</v>
      </c>
      <c r="F6" s="93"/>
      <c r="G6" s="93"/>
      <c r="H6" s="93"/>
      <c r="I6" s="93"/>
      <c r="J6" s="93"/>
      <c r="K6" s="93"/>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2019-01-04T11:01:20Z</cp:lastPrinted>
  <dcterms:created xsi:type="dcterms:W3CDTF">2009-01-30T06:42:42Z</dcterms:created>
  <dcterms:modified xsi:type="dcterms:W3CDTF">2019-01-16T08:03:58Z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