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<sst xmlns="http://schemas.openxmlformats.org/spreadsheetml/2006/main" count="1132" uniqueCount="391">
  <si>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</si>
  <si>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</si>
  <si>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</si>
  <si>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</si>
  <si>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</si>
  <si>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</si>
  <si>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</si>
  <si>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</si>
  <si>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</si>
  <si>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</si>
  <si>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</si>
  <si>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</si>
  <si>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</si>
  <si>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</si>
  <si>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</si>
  <si>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</si>
  <si>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</si>
  <si>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</si>
  <si>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</si>
  <si>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</si>
  <si>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</si>
  <si>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</si>
  <si>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</si>
  <si>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</si>
  <si>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</si>
  <si>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</si>
  <si>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</si>
  <si>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</si>
  <si>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</si>
  <si>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</si>
  <si>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</si>
  <si>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</si>
  <si>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</si>
  <si>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</si>
  <si>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</si>
  <si>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</si>
  <si>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</si>
  <si>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</si>
  <si>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</si>
  <si>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</si>
  <si>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</si>
  <si>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</si>
  <si>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</si>
  <si>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</si>
  <si>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</si>
  <si>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</si>
  <si>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</si>
  <si>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</si>
  <si>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</si>
  <si>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</si>
  <si>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</si>
  <si>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</si>
  <si>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</si>
  <si>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</si>
  <si>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</si>
  <si>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</si>
  <si>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</si>
  <si>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</si>
  <si>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</si>
  <si>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</si>
  <si>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</si>
  <si>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</si>
  <si>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</si>
  <si>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</si>
  <si>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</si>
  <si>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</si>
  <si>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</si>
  <si>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</si>
  <si>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</si>
  <si>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</si>
  <si>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</si>
  <si>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</si>
  <si>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</si>
  <si>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</si>
  <si>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</si>
  <si>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</si>
  <si>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</si>
  <si>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</si>
  <si>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</si>
  <si>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</si>
  <si>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</si>
  <si>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</si>
  <si>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</si>
  <si>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</si>
  <si>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</si>
  <si>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</si>
  <si>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</si>
  <si>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</si>
  <si>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</si>
  <si>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</si>
  <si>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</si>
  <si>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</si>
  <si>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</si>
  <si>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</si>
  <si>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</si>
  <si>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</si>
  <si>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</si>
  <si>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</si>
  <si>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</si>
  <si>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</si>
  <si>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</si>
  <si>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</si>
  <si>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</si>
  <si>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</si>
  <si>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</si>
  <si>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</si>
  <si>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</si>
  <si>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</si>
  <si>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</si>
  <si>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</si>
  <si>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</si>
  <si>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</si>
  <si>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</si>
  <si>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</si>
  <si>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</si>
  <si>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</si>
  <si>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</si>
  <si>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</si>
  <si>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</si>
  <si>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</si>
  <si>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</si>
  <si>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</si>
  <si>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</si>
  <si>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</si>
  <si>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</si>
  <si>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</si>
  <si>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</si>
  <si>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</si>
  <si>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</si>
  <si>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</si>
  <si>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</si>
  <si>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</si>
  <si>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</si>
  <si>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</si>
  <si>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</si>
  <si>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</si>
  <si>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</si>
  <si>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</si>
  <si>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</si>
  <si>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</si>
  <si>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</si>
  <si>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</si>
  <si>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</si>
  <si>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</si>
  <si>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</si>
  <si>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</si>
  <si>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</si>
  <si>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</si>
  <si>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</si>
  <si>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</si>
  <si>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</si>
  <si>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</si>
  <si>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</si>
  <si>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</si>
  <si>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</si>
  <si>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</si>
  <si>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</si>
  <si>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</si>
  <si>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</si>
  <si>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</si>
  <si>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</si>
  <si>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</si>
  <si>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</si>
  <si>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</si>
  <si>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</si>
  <si>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</si>
  <si>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</si>
  <si>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</si>
  <si>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</si>
  <si>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</si>
  <si>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</si>
  <si>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</si>
  <si>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</si>
  <si>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</si>
  <si>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</si>
  <si>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</si>
  <si>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</si>
  <si>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</si>
  <si>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</si>
  <si>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</si>
  <si>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</si>
  <si>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</si>
  <si>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</si>
  <si>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</si>
  <si>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</si>
  <si>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</si>
  <si>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</si>
  <si>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</si>
  <si>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</si>
  <si>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</si>
  <si>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</si>
  <si>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</si>
  <si>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</si>
  <si>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</si>
  <si>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</si>
  <si>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</si>
  <si>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</si>
  <si>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</si>
  <si>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</si>
  <si>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</si>
  <si>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</si>
  <si>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</si>
  <si>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</si>
  <si>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</si>
  <si>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</si>
  <si>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</si>
  <si>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</si>
  <si>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</si>
  <si>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</si>
  <si>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</si>
  <si>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</si>
  <si>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</si>
  <si>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</si>
  <si>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</si>
  <si>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</si>
  <si>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</si>
  <si>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</si>
  <si>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</si>
  <si>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</si>
  <si>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Civil work for Quarter</t>
  </si>
  <si>
    <t>Sqm</t>
  </si>
  <si>
    <t>Each</t>
  </si>
  <si>
    <t>mtr</t>
  </si>
  <si>
    <t>set</t>
  </si>
  <si>
    <t>each</t>
  </si>
  <si>
    <t>pts</t>
  </si>
  <si>
    <t>Chromium plated round shower with revolving joint 100 mm dia with rubid cleaning system (Equivalent to Code No. 542(N) &amp; Model - Tropical / Sumthing Special of ESSCO or similar brand).</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</si>
  <si>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</si>
  <si>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MT</t>
  </si>
  <si>
    <t>Cum</t>
  </si>
  <si>
    <t>Stripping off worn out plaster and raking out joints of walls, celings etc. upto any height and in any floor including removing rubbish within a lead of 75m as directed</t>
  </si>
  <si>
    <t>Dismantling R.C. floor, roof, beams etc. Including cutting rods and removing rubbish as directed within a lead of 75 m. including stacking of steelbars.
(a) In ground floor including roof
Ground Floor</t>
  </si>
  <si>
    <t>Dismantling R.C. floor, roof, beams etc. Including cutting rods and removing rubbish as directed within a lead of 75 m. including stacking of steelbars.
(a) In ground floor including roof
First Floor</t>
  </si>
  <si>
    <t>Dismantling R.C. floor, roof, beams etc. Including cutting rods and removing rubbish as directed within a lead of 75 m. including stacking of steelbars.
(a) In ground floor including roof
Second Floor</t>
  </si>
  <si>
    <t>Dismantling R.C. floor, roof, beams etc. Including cutting rods and removing rubbish as directed within a lead of 75 m. including stacking of steelbars.
(a) In ground floor including roof
Third Floor(Mumty)</t>
  </si>
  <si>
    <t>Dismantling all types of masonry excepting cement concrete plain or reinforced, stacking serviceable materials at site and removing rubbish as directed within a lead of 75 m
(a) In ground floor including roof
Ground Floor</t>
  </si>
  <si>
    <t>Dismantling all types of masonry excepting cement concrete plain or reinforced, stacking serviceable materials at site and removing rubbish as directed within a lead of 75 m
(a) In ground floor including roof
First Floor</t>
  </si>
  <si>
    <t>Dismantling all types of masonry excepting cement concrete plain or reinforced, stacking serviceable materials at site and removing rubbish as directed within a lead of 75 m
(a) In ground floor including roof
Second Floor</t>
  </si>
  <si>
    <t>Dismantling all types of masonry excepting cement concrete plain or reinforced, stacking serviceable materials at site and removing rubbish as directed within a lead of 75 m
(a) In ground floor including roof
Third Floor(Mumty)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</si>
  <si>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25 mm to 30 mm thick wooden shuttering as per decision &amp; direction of Engineer-In-Charge.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</si>
  <si>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25 mm to 30 mm thick wooden shuttering as per decision &amp; direction of Engineer-In-Charge.
First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</si>
  <si>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25 mm to 30 mm thick wooden shuttering as per decision &amp; direction of Engineer-In-Charge.
Second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</si>
  <si>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25 mm to 30 mm thick wooden shuttering as per decision &amp; direction of Engineer-In-Charge.
Third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</si>
  <si>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PAKUR VARIETY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</si>
  <si>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PAKUR VARIETY
First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</si>
  <si>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PAKUR VARIETY
Second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</si>
  <si>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PAKUR VARIETY
Third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</si>
  <si>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
Ground Floor   ( 1.2% of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</si>
  <si>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
First Floor  ( 1.2% of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</si>
  <si>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
Second Floor   ( 1.2% of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</si>
  <si>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
Third Floor     ( 1.2% of Concrete work)</t>
  </si>
  <si>
    <t>Dismantling carefully terraced floor only (including floor finish if any) or lime terracing in ground floor roof and removing rubbish as directed within a lead of 75 m.
In Ground Floor including roof</t>
  </si>
  <si>
    <t>Dismantling artificial stone flooring upto 50 mm. thick by carefully chiselling without damaging the base and removing rubbish as directed within a lead of 75 m.
In ground floor including roof</t>
  </si>
  <si>
    <t>Dismantling artificial stone flooring upto 50 mm. thick by carefully chiselling without damaging the base and removing rubbish as directed within a lead of 75 m.
In first floor</t>
  </si>
  <si>
    <t>Dismantling artificial stone flooring upto 50 mm. thick by carefully chiselling without damaging the base and removing rubbish as directed within a lead of 75 m.
In second floor</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</si>
  <si>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</si>
  <si>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sqm</t>
  </si>
  <si>
    <t>Supplying fitting and fixing I.R.C. fabric mesh with covering battens including cost of screws etc complete (excluding the cost of battens).
In ground Floor
75mm x 75mm x 2.7mm x 2.7mm.</t>
  </si>
  <si>
    <t>Cement concrete (1:1.5:3) with graded stone chips 5.6 mm size with hexagonal square mesh wire netting, I.R.C. fabric mesh or X.P.M.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37.5 mm thick
In Roof Treatment</t>
  </si>
  <si>
    <t>Applying 2 coats of bonding agent with synthetic multi functional rubber emulsion having adhesive and water proofing properties by mixing with water in proportion (1 bonding agent : 4 water : 6 cement) as per Manufacturer's specification [Cement to be supplied by the Department]</t>
  </si>
  <si>
    <t>Ordinary Cement concrete (mix 1:2:4) with graded stone chips (6mm nominal size) excluding shuttering and reinforcement,if any, in ground floor as per relevant IS codes.
Pakur Variety</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</si>
  <si>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</si>
  <si>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(a) Area of each tile upto 0.09 Sq.m
Coloured decorative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</si>
  <si>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(a) Area of each tile upto 0.09 Sq.m
Coloured decorative
Wall</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</si>
  <si>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20 mm thick plaster
On Inside walls
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</si>
  <si>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20 mm thick plaster
On Inside walls
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</si>
  <si>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20 mm thick plaster
On Inside walls
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</si>
  <si>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20 mm thick plaster
On Inside walls
Third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</si>
  <si>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15 mm thick plaster
Outside wall and chajja
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</si>
  <si>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15 mm thick plaster
Outside wall and chajja
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</si>
  <si>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15 mm thick plaster
Outside wall and chajja
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</si>
  <si>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15 mm thick plaster
Outside wall and chajja
Third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</si>
  <si>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10 mm thick plaster
On Ceiling
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</si>
  <si>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10 mm thick plaster
On Ceiling
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</si>
  <si>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10 mm thick plaster
On Ceiling
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</si>
  <si>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
10 mm thick plaster
On CeilingThird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</si>
  <si>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</si>
  <si>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Wood work in door and window frame fitted and fixed in position complete including a protective coat of painting at the contact surface of the frame exluding cost of concrete, Iron Butt Hinges and M.S clamps. (The quantum should
be correted upto three decimals).
Sal : Local.</t>
  </si>
  <si>
    <t>Supplying, fitting and fixing M.S. clamps for door and window frame made of flat bent bar, end bifurcated with necessary screws etc. by cement concrete(1:2:4) as per direction. (Cost of concrete will be paid separately)
40mm X 6mm, 200mm Length
for doors and windows</t>
  </si>
  <si>
    <t>Glazed shutters of doors, windows, fan light, clerestory windows etc. as per design (with ordinary glass of 7.4kg./sq.m. 3mm. Thick) fitted with putty bed and teak wood bead and nails including fitting and fixing shutter in position but
excluding the cost of hinges and other fittings. cost of glass, putty, wooded beads etc.will be paid separately.
All floors
25mm thick shutters.
Sishu, Gamar, Champ,Badam,Bhola, Mogra, Hallak.</t>
  </si>
  <si>
    <t>Supplying best Indian sheet glass panes set in putty and fitted and fixed with nails and putty complete. (In all floors for internal wall &amp; upto 6 m height for external wall)
3 mm thick (weighing 7.4 kg/Sq.m)</t>
  </si>
  <si>
    <t>Panel shutters of door and window, as per design (each panel consisting of single plank without joint), including fitting and fixing the same in position but excluding the cost of hinge and other fittings.
All floors
40mm thick shutters with 19mm thick panel of size 30 to 45 cm
Sishu, Gamar, Champ,Badam,Bhola, Mogra, Hallak.</t>
  </si>
  <si>
    <t>Iron butt hinges of approved quality fitted and fixed with steel screws, with ISI mark. 
100mm. X 58mm. X 1.90mm.
For door and windows</t>
  </si>
  <si>
    <t>Iron socket bolt of approved quality fitted and fixed complete.
100mm long x 10mm dia bolt
for door and windows</t>
  </si>
  <si>
    <t>Iron door ring of approved quality fitted and fixed with nut and washer complete.
50mm dia.</t>
  </si>
  <si>
    <t>Qntl.</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</si>
  <si>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</si>
  <si>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</si>
  <si>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</si>
  <si>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</si>
  <si>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</si>
  <si>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Uprooting and removing plants from the surface of walls
parapet etc and making good damages.
Small plant of girth of exposed stem upto 75 mm. lift
upto 6 mtr.</t>
  </si>
  <si>
    <t>Medium size plant of girth of exposed stem above 75 mm.
but not exceeding 150 mm. lift upto 6 mtr.</t>
  </si>
  <si>
    <t>Large plant of girth of exposed stem above 150 mm. but
not exceeding 225 mm. lift upto 6 mtr.</t>
  </si>
  <si>
    <t>Scraping of moss, blisters etc.thoroughly from exterior surface of walls necessitating the use of scraper, wire brush etc.(Payment against this item will be made only when this has been done on the specific direction of the Engineer-in-charge)</t>
  </si>
  <si>
    <t>Removing old scales, blisters etc. of interior surface of walls,ceiling by scraping etc. and preparing smooth and even surface with rendering or cement mortar (1:2) (as necessary), to make the surface suitable for receiving distemper. (Payment against this item will be made only when this has been done on the specific direction of the Engineer-in-charge).</t>
  </si>
  <si>
    <t>Providing waterproofing treatment over concrete roof surface (old or new) by the application of two coats of slurry prepared with latex of approved brand, water and cement in the proportion of (LP.W. Cement -1:4:6) by volume, with .........Mason,Bhistri, Majdoor should be trained from expert and recognised technical Personal/Institution having affiliated ISO-9001)(a)By Bricks (cement 25.66 kg/ Sq.m)</t>
  </si>
  <si>
    <t>White washing including cleaning and smoothening surface thoroughly
Three Coats
All floors</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</si>
  <si>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In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</si>
  <si>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In first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</si>
  <si>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In second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</si>
  <si>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
In third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</si>
  <si>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</si>
  <si>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first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</si>
  <si>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second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</si>
  <si>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third floor</t>
  </si>
  <si>
    <t>Supplying fitting and fixing in position approved P.V.C. door frame (Matt finish) made of extruded P.V.C. multichamber hollow section having dimensions 60mm x 50mm x 2mm (+/-0.2mm), horizontal section will be joined with vertical section by galvanised steel screws after inserting two number steel brackets as reinforcement making suitable space for placing hinges, one steel tube 40mm x 20mm x 1.20 mm will be inserted on one full vertical side of the frame (hinge side) as reinforcement, the frame will then be fixed in the opening with the help of P.V.C. expandable fastner/wooden gutties and galvanised steel screws including cost of all materials and labour, hire charges of tools and appliances, carriage of all materials, taxes and all other incidental charges complete.</t>
  </si>
  <si>
    <t>Rmt.</t>
  </si>
  <si>
    <t>Supplying, Fitting &amp; Fixing 30 mm thick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 mmx2) th.,20 mm wide cross PVC sheet as gap insert for top rail and bottom rail. Paneling of 5 mm th. both side PVC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Engineer-in-Charge.</t>
  </si>
  <si>
    <t>Anodised aluminium barrel / tower / socket bolt (full covered) of approved manufactured from extruded section conforming to I.S. 204/74 fitted and fixed with cadmium plated screws:
100mm long x 10mm dia. bolt.  For PVC Door Shutter</t>
  </si>
  <si>
    <t>Anodised aliminium D-type handle of approved quality manufactured from extruded section conforming to I.S. specification (I.S. 230/72) fitted and fixed complete:
With Round Base
100 mm grip and 10 mm dia rod
for PVC Door Shutter</t>
  </si>
  <si>
    <t>Anodised aluminium butt hinges of approved quality manufactured from extruded section conforming to I.S. specification (I.S. 205/66) and fitted and fixed with cadmium plated screws:
75 x 63 x 3.2mm.
For PVC Door Shutter</t>
  </si>
  <si>
    <t>providing and fixing double scaffolding system (cup lock type) on the exterior / interior side of building/structure upto 25m height,above ground level including additional rows of scaffolding in stepped  manner as per requirement for  side made with 40mm dia M.S tube place 1.5m c/c horizontal and vertical tube joint with cup lock system with M.S tubeds,  challis M.S clamp stari case system in the scaffolding for working platform etc. and maintaining it an as servisable condition for execution of  work  of cleaning  and /or  pointing and / or applying chemical and removing thereafter. the scaffolding system shall be stippend with bracing runners connecting with  the building etc., whereever required, if feasible, for inspection of work at required locations with essential safety  features  for the work men etc. complete as per  directions and approval of engineer.
note:(1) the elevational area of the scaffolding shall be meassured  for  payment purpose.(2) the payment  will be made once only for execution of all items of such work.</t>
  </si>
  <si>
    <r>
      <rPr>
        <b/>
        <u val="single"/>
        <sz val="11"/>
        <rFont val="Arial"/>
        <family val="2"/>
      </rPr>
      <t>Sanitary and Plumbing works</t>
    </r>
    <r>
      <rPr>
        <sz val="11"/>
        <rFont val="Arial"/>
        <family val="2"/>
      </rPr>
      <t xml:space="preserve">
Labour for dismantling G.I. pipe with fittings.
15 mm</t>
    </r>
  </si>
  <si>
    <t xml:space="preserve">Labour for dismantling G.I. pipe with fittings.
20 mm </t>
  </si>
  <si>
    <t>Labour for dismantling G.I. pipe with fittings.
25 mm</t>
  </si>
  <si>
    <t>Labour for dismantling G.I. pipe with fittings.
32 mm</t>
  </si>
  <si>
    <t>Labour for dismantling G.I. pipe with fittings.
80 mm</t>
  </si>
  <si>
    <t>Labour for dismantling G.I. pipe with fittings.
100 mm</t>
  </si>
  <si>
    <t>mtr.</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</si>
  <si>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
Above Ground
15 mm dia.</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</si>
  <si>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
Above Ground
20mm dia.</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</si>
  <si>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
Above Ground
25 mm dia.</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</si>
  <si>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
Above Ground
32 mm dia.</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</si>
  <si>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
Above Ground
80 mm</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</si>
  <si>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
Above Ground
100 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</si>
  <si>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</si>
  <si>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Supplying, fitting and fixing Anglo-Indian W.C. in white glazed vitreous china ware of approved make complete in position with necessary bolts, nuts etc.
With 'P' trap (with vent)</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</si>
  <si>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</si>
  <si>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</si>
  <si>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</si>
  <si>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</si>
  <si>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</si>
  <si>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</si>
  <si>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soap holder.
PTMT (Prayag or equivalent)</t>
  </si>
  <si>
    <t>Supplying, fitting and fixing PTMT Smart Shelf of approved make of size
300 mm.</t>
  </si>
  <si>
    <t>Supplying, fitting and fixing towel rail with two brackets.
C.P. over brass
25 mm dia. and 600 mm long</t>
  </si>
  <si>
    <t>Supplying, fitting and fixing best quality Indian make mirror 5.5 mm thick with silvering as per I.S.I. specifications supported on fibre glass frame of any colour, frame size 550 mm X 400 mm</t>
  </si>
  <si>
    <t>Supplying, fitting and fixing stainless steel sink complete with waste fittings and two coats of painting of C.I. brackets.
Sink only
530 mm X 430 mm x 180 mm</t>
  </si>
  <si>
    <t>Supplying, fitting and fixing Peet's valve fullway gunmetal standard pattern best quality of approved brand bearing I.S.I. marking with fittings
(tested to 21 kg per sq. cm.).
65 mm dia</t>
  </si>
  <si>
    <t>Supplying, fitting and fixing gunmetal wheel valve of approved brand and make tested to 21 kg per sq. cm. (for water lines only).
65 mm dia</t>
  </si>
  <si>
    <t>Supplying P.V.C. water storage tank of approved quality with closed top with lid (Black) - Multilayer
2000 Litre capacity</t>
  </si>
  <si>
    <t>Labour for hoisting plastic water storage tank.
Above 1500 litre upto 5000 litre capacity
On the roof of mumty(top of third floor)</t>
  </si>
  <si>
    <t>Labour for punching hole in plastic water storage tank upto 50 mm dia.</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</si>
  <si>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For 50 users
With Bazree (N.B Varity)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</si>
  <si>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(Other than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</si>
  <si>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</si>
  <si>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</si>
  <si>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</si>
  <si>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r>
      <rPr>
        <b/>
        <u val="single"/>
        <sz val="11"/>
        <rFont val="Arial"/>
        <family val="2"/>
      </rPr>
      <t>Electrical (Schedule) Works</t>
    </r>
    <r>
      <rPr>
        <sz val="11"/>
        <rFont val="Arial"/>
        <family val="2"/>
      </rPr>
      <t xml:space="preserve">
Supply &amp; fixing 415 volt 63ATPN switch in S.S. enclosure with HRC fuses onLS &amp; NL to be fixed on angle frame on wall including earthing attachment.(LT/Seimens)</t>
    </r>
  </si>
  <si>
    <t>SET</t>
  </si>
  <si>
    <t xml:space="preserve">Supply &amp; fixing 4 way double door horizontal TPN MCB DB with SS enclosure (Legrand/Seimens/ABB) concealed in wall after cutting the wall &amp; mending good the damages to original finish with earthing attachment comprising with the following. (Barrack)                                                                                                                      a) 63 A Four Pole isolator   -1 No.                                                                               b)16 to 32 A range SP MCB.-12 Nos.    </t>
  </si>
  <si>
    <t>Supply &amp; Fixing (2+6) way SPN MCBDB (Legrand cat no- 607711) with IP-42/43 protection Concealed in wall &amp; mending good the damages to original finish incl. Interconnection    with suitable copper wire &amp; nuetral link incl. earthing attachment comprising with the following ( Legrand/ ABB):
a) 40A DP MCB isolator &amp; necy. connection  --- 1 no
b) 6 to 16A SP MCB as required breaking capacity 
    10KA &amp; C characteristic                                    ---- 6 nos</t>
  </si>
  <si>
    <t xml:space="preserve"> Laying of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4 x 16  sqmm</t>
  </si>
  <si>
    <t>Supply &amp; laying medium gauge 40 mm dia G.I. Pipe (ISI -m) for cable protection.</t>
  </si>
  <si>
    <t>supply &amp; fixing (40mmx40mmx6mm) GI pole clamp with nuts, bolts, &amp; washer for holding vertical 40mm dia GI cable protection pipe from service pole.</t>
  </si>
  <si>
    <t>Supply &amp; Fixing compression type cable gland for cable with brass gland, brass ring incl. socketing the ends off by crimping method including S/F solders socket (Dowels value) &amp; jointing materials                                       a) 4 x 16  sqmm</t>
  </si>
  <si>
    <t>"Supply &amp; drawing of 1.1 Kv grade single core stranded 'FR' Pvc insulated &amp; unsheathed copper wire (brand appr by EIC) of the following sizes through alkathene pipe recessed in wall. 
2 x 6+ 1 x 2.5 sq mm through 19mm Alka.Pipe (SPNDB)"</t>
  </si>
  <si>
    <t>"Supply &amp; drawing of 1.1 Kv grade single core stranded 'FR' Pvc insulated &amp; unsheathed copper wire (brand appr by EIC) of the following sizes through alkathene pipe recessed in wall. 
2 x 2.5 + 1 x 1.5 sq mm through 19mm Alka.pipe (Multi plug/PP)"</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</si>
  <si>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</si>
  <si>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 xml:space="preserve">Distribution wiring in 1.1 KV grade 3X1.5 Sqmm. Single core standard "FR" PVC insulated copper wire (Gloster/Finolex/Havells/Polycab/ KEI/ Mescab) in 19 mm bore , 3 mm thick Polythene Pipe complete with all accessories embeded in wall to light/fan point with piano .key type switch (Anchor) on M.S. switch board with bakelite top cover recessed in wall [only Pvc rigid conduit on ceiling and remaining portion concealed] .( average run 8 mtr) </t>
  </si>
  <si>
    <t>"Distribution wiring in 1.1 KV grade 3X1.5 Sqmm. Single core standed ""FR"" PVC insulated copper wire (Gloster/Finolex/Havells/Polycab/ KEI/ Mescab)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.a) on board"</t>
  </si>
  <si>
    <t>" Supplying &amp; Fixing control switch for stair case/ Compound light fitting by piano type 20A switch (Anchor) incl. S/F (100x100x65 mm) MS box,with backelite top cover  recessed in wall &amp; S/F   20A switch 
"</t>
  </si>
  <si>
    <t xml:space="preserve">Supply &amp; fixing 2x6A plug + 1x6A switch fixed in a common M.S. box with bakelite top cover &amp; indicator lamp to be recessed in wall. </t>
  </si>
  <si>
    <t>Supply &amp; fixing 240V 20A piano key type switch &amp; 6/16A 6 pin socket (Anchor) on sheet metal box (150 X 100 X65 mm) with bakelite top cover embeded in wall including earthing attachment (P/P)</t>
  </si>
  <si>
    <t>Supply &amp; Fixing Fan down rod with necessary hols  as per direction incl. Painting .</t>
  </si>
  <si>
    <t xml:space="preserve">Supplying &amp; Fixing MS fan  clam of two pice type for RC celling as per approved specification , fabricated from 40mm 9mm  ms fklat including making and good damages to building roof with satisfactory finishing and painting </t>
  </si>
  <si>
    <t>Fixing only the tube light fitting complete with all accessaries directly on wall/ celling with HW block and  ceinling plate nipple etc.as reqd.</t>
  </si>
  <si>
    <t>Supply &amp; Fixing Socket type fan regulator (Step type) (Anchor) on existing sheet metal switch board with bakelite/perspex top cover by screw after making housing for regulator knob by cutting bakelite/ perspex top cover incl. making necy. connections etc.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</si>
  <si>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G.L</t>
  </si>
  <si>
    <t>Supply &amp; fixing earth busbar of galvanized (hot dip) MS flat 25x6 mm on wall having clearance of 6mm from wall incl. Providing drilled holes on busbar complete with GI bolts, nuts, washers, spacing insulators etc. as required.</t>
  </si>
  <si>
    <t>connecting the equipments to the earth busbar incl. S&amp;f GI(hot dip) wire of size no. 8 SWG on wall/floor with stapples buried inside wall/floor as required and making connection to equipments with bolts, washers, nuts, cable lugs etc. as required and mending good damages.</t>
  </si>
  <si>
    <r>
      <rPr>
        <b/>
        <u val="single"/>
        <sz val="11"/>
        <rFont val="Arial"/>
        <family val="2"/>
      </rPr>
      <t>Electrical Non Schedule Works</t>
    </r>
    <r>
      <rPr>
        <sz val="11"/>
        <rFont val="Arial"/>
        <family val="2"/>
      </rPr>
      <t xml:space="preserve">
Supply &amp; delivery of 1.1 KV grade X LPE AL. Armoured Cable (make Gloster/Nicco/Havells)                                                                                                a)  4X 16sqmm. XLPE /A Cable. </t>
    </r>
  </si>
  <si>
    <t xml:space="preserve">Supply &amp; delivery of 1.1 KV grade X LPE AL. Armoured Cable (make Gloster/Nicco/Havells)                                                                                                b)  2 X 6sqmm. XLPE /A Cable. </t>
  </si>
  <si>
    <t>Supply &amp; Fixing 4' 20w Single LED Box type tube light fitting  (Make Crompton, cat no - IGP 132 L-8-16) complete with
 20W Polycarbonate LED Tube (Cat no -LT8-20-865-2)</t>
  </si>
  <si>
    <t>Supply &amp; fixing of 1200mm sweep Ceiling Fan (Orient) complete with all acessaries Incl S/F necy copper flex wire.</t>
  </si>
  <si>
    <t xml:space="preserve">Supply &amp; fixing only of the following Exhaust Fan (Orient/Cromton) with louvre shutter after cutting wall &amp; mening good the damages.
300 mm (12") sweep exhaust fan </t>
  </si>
  <si>
    <t>Supply &amp; fixing  LED 1w night Lamp (Philips)</t>
  </si>
  <si>
    <t>Supply &amp; fixing LED LAMP(CROMPTON- LCTL-9-CDL)</t>
  </si>
  <si>
    <t>COMPOUND LIGHTING                                                                                                    Supply &amp; delivery of  90W LED (crompton Cat. No. LSTN-90-CDL-A)</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</si>
  <si>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</si>
  <si>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Artificial stone in floor, dado, staircase etc with cement concrete (1:2:4) with stone chips, laid in panels as directed with topping made with ordinary or white cement (as necessary) and marble dust in proportion (1:2) including smooth finishing and unding off corners including raking out joints or roughening of concrete surface and pplication of cement slurry before flooring works using cement @ 1.75 kg/sq.m all complete including all materials and labour.
3 mm. thick topping (High polishing grinding on this item is not permitted with ordinary cement).
Using grey cement
25 mm. thick
In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</si>
  <si>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second floor</t>
  </si>
  <si>
    <t>M.S.or W.I. Ornamental grill of approved design joints continuously welded with M.S, W.I. Flats and bars of windows, railing etc. fitted and fixed with necessary screws and lugs.
Grill weighing above 10 Kg./sq.mtr and up to 16 Kg./sq. mtr.
In ground floor</t>
  </si>
  <si>
    <t>M.S.or W.I. Ornamental grill of approved design joints continuously welded with M.S, W.I. Flats and bars of windows, railing etc. fitted and fixed with necessary screws and lugs.
Grill weighing above 10 Kg./sq.mtr and up to 16 Kg./sq. mtr.
In first floor</t>
  </si>
  <si>
    <t>M.S.or W.I. Ornamental grill of approved design joints continuously welded with M.S, W.I. Flats and bars of windows, railing etc. fitted and fixed with necessary screws and lugs.
Grill weighing above 10 Kg./sq.mtr and up to 16 Kg./sq. mtr.
In second floor</t>
  </si>
  <si>
    <t>Removing scum from the bottom floor of service latrine washing the floor thoroughly and treating the same with liberal sprinkling of bleaching powder (including cost of
bleaching power)</t>
  </si>
  <si>
    <t>COMPOUND LIGHTING                                                                                         Fixing only outdoor light type LED light fitting
complete with all accessories to be 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</si>
  <si>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Name of Work:  Repair, renovation and up-gradation of 05 Nos. of 3 storied (Type-A Barrack) at Kasba SAP 4th Bn., Raiganj, Uttar Dinajpur.</t>
  </si>
  <si>
    <t xml:space="preserve">Tender Inviting Authority: The Additional Chief Engineer, W.B.P.H&amp;.I.D.Corpn. Ltd. </t>
  </si>
  <si>
    <t>Contract No:  WBPHIDCL/ACE/NIT- 124(e)/2018-2019 (2nd Call) For Sl. No. 1</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</si>
</sst>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style="thin"/>
      <bottom>
        <color indexed="63"/>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5"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2" fillId="0" borderId="17"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6" fillId="33" borderId="10" xfId="61" applyNumberFormat="1" applyFont="1" applyFill="1" applyBorder="1" applyAlignment="1" applyProtection="1">
      <alignment vertical="center" wrapText="1"/>
      <protection locked="0"/>
    </xf>
    <xf numFmtId="183" fontId="67" fillId="33" borderId="10" xfId="66" applyNumberFormat="1" applyFont="1" applyFill="1" applyBorder="1" applyAlignment="1" applyProtection="1">
      <alignment horizontal="center" vertical="center"/>
      <protection locked="0"/>
    </xf>
    <xf numFmtId="0" fontId="62"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68" fillId="0" borderId="11" xfId="61" applyNumberFormat="1" applyFont="1" applyFill="1" applyBorder="1" applyAlignment="1">
      <alignment vertical="top"/>
      <protection/>
    </xf>
    <xf numFmtId="0" fontId="11" fillId="0" borderId="0" xfId="61" applyNumberFormat="1" applyFill="1">
      <alignment/>
      <protection/>
    </xf>
    <xf numFmtId="180" fontId="6" fillId="0" borderId="18" xfId="61" applyNumberFormat="1" applyFont="1" applyFill="1" applyBorder="1" applyAlignment="1">
      <alignment horizontal="right" vertical="top"/>
      <protection/>
    </xf>
    <xf numFmtId="0" fontId="3" fillId="34" borderId="0" xfId="57" applyNumberFormat="1" applyFont="1" applyFill="1" applyAlignment="1">
      <alignment vertical="top"/>
      <protection/>
    </xf>
    <xf numFmtId="0" fontId="60" fillId="34" borderId="0" xfId="57" applyNumberFormat="1" applyFont="1" applyFill="1" applyAlignment="1">
      <alignment vertical="top"/>
      <protection/>
    </xf>
    <xf numFmtId="0" fontId="3" fillId="35" borderId="0" xfId="57" applyNumberFormat="1" applyFont="1" applyFill="1" applyAlignment="1">
      <alignment vertical="top"/>
      <protection/>
    </xf>
    <xf numFmtId="0" fontId="2" fillId="0" borderId="19" xfId="57" applyNumberFormat="1" applyFont="1" applyFill="1" applyBorder="1" applyAlignment="1" applyProtection="1">
      <alignment horizontal="center" vertical="top" wrapText="1"/>
      <protection locked="0"/>
    </xf>
    <xf numFmtId="0" fontId="2" fillId="0" borderId="0" xfId="57" applyNumberFormat="1" applyFont="1" applyFill="1" applyBorder="1" applyAlignment="1" applyProtection="1">
      <alignment horizontal="right" vertical="top"/>
      <protection/>
    </xf>
    <xf numFmtId="0" fontId="2" fillId="0" borderId="0" xfId="57" applyNumberFormat="1" applyFont="1" applyFill="1" applyBorder="1" applyAlignment="1" applyProtection="1">
      <alignment horizontal="left" vertical="top"/>
      <protection locked="0"/>
    </xf>
    <xf numFmtId="0" fontId="3" fillId="0" borderId="0" xfId="57" applyNumberFormat="1" applyFont="1" applyFill="1" applyBorder="1" applyAlignment="1" applyProtection="1">
      <alignment vertical="top"/>
      <protection/>
    </xf>
    <xf numFmtId="0" fontId="2" fillId="0" borderId="0" xfId="57"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center" vertical="top" wrapText="1"/>
      <protection locked="0"/>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locked="0"/>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3" fillId="0" borderId="11" xfId="57" applyFont="1" applyFill="1" applyBorder="1" applyAlignment="1">
      <alignment horizontal="center" vertical="center"/>
      <protection/>
    </xf>
    <xf numFmtId="0" fontId="69"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3" fillId="0" borderId="11" xfId="0" applyFont="1" applyFill="1" applyBorder="1" applyAlignment="1">
      <alignment horizontal="left" vertical="top" wrapText="1"/>
    </xf>
    <xf numFmtId="2" fontId="3" fillId="0" borderId="0" xfId="0" applyNumberFormat="1" applyFont="1" applyFill="1" applyAlignment="1">
      <alignment horizontal="center" vertical="center"/>
    </xf>
    <xf numFmtId="2" fontId="3" fillId="0" borderId="2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21" xfId="57" applyNumberFormat="1" applyFont="1" applyFill="1" applyBorder="1" applyAlignment="1">
      <alignment horizontal="center" vertical="center" wrapText="1"/>
      <protection/>
    </xf>
    <xf numFmtId="2" fontId="3" fillId="0" borderId="22" xfId="57" applyNumberFormat="1" applyFont="1" applyFill="1" applyBorder="1" applyAlignment="1">
      <alignment horizontal="center" vertical="center" wrapText="1"/>
      <protection/>
    </xf>
    <xf numFmtId="182" fontId="3" fillId="0" borderId="11" xfId="57" applyNumberFormat="1" applyFont="1" applyFill="1" applyBorder="1" applyAlignment="1">
      <alignment horizontal="center" vertical="center" wrapText="1"/>
      <protection/>
    </xf>
    <xf numFmtId="0" fontId="3" fillId="0" borderId="11" xfId="57" applyFont="1" applyFill="1" applyBorder="1" applyAlignment="1">
      <alignment horizontal="center" vertical="center" wrapText="1"/>
      <protection/>
    </xf>
    <xf numFmtId="2" fontId="3" fillId="0" borderId="11" xfId="57" applyNumberFormat="1" applyFont="1" applyFill="1" applyBorder="1" applyAlignment="1">
      <alignment horizontal="center" vertical="center" wrapText="1"/>
      <protection/>
    </xf>
    <xf numFmtId="2" fontId="3" fillId="0" borderId="12" xfId="0" applyNumberFormat="1" applyFont="1" applyFill="1" applyBorder="1" applyAlignment="1">
      <alignment horizontal="center" vertical="center"/>
    </xf>
    <xf numFmtId="2" fontId="3" fillId="0" borderId="23" xfId="57" applyNumberFormat="1" applyFont="1" applyFill="1" applyBorder="1" applyAlignment="1">
      <alignment horizontal="center" vertical="center" wrapText="1"/>
      <protection/>
    </xf>
    <xf numFmtId="2" fontId="3" fillId="0" borderId="14" xfId="57" applyNumberFormat="1" applyFont="1" applyFill="1" applyBorder="1" applyAlignment="1">
      <alignment horizontal="center" vertical="center" wrapText="1"/>
      <protection/>
    </xf>
    <xf numFmtId="0" fontId="2" fillId="0" borderId="12" xfId="61" applyNumberFormat="1" applyFont="1" applyFill="1" applyBorder="1" applyAlignment="1">
      <alignment horizontal="left" vertical="top"/>
      <protection/>
    </xf>
    <xf numFmtId="0" fontId="2" fillId="0" borderId="24" xfId="61" applyNumberFormat="1" applyFont="1" applyFill="1" applyBorder="1" applyAlignment="1">
      <alignment horizontal="left" vertical="top"/>
      <protection/>
    </xf>
    <xf numFmtId="0" fontId="3" fillId="0" borderId="25" xfId="61" applyNumberFormat="1" applyFont="1" applyFill="1" applyBorder="1" applyAlignment="1">
      <alignment vertical="top"/>
      <protection/>
    </xf>
    <xf numFmtId="0" fontId="3" fillId="0" borderId="0" xfId="61" applyNumberFormat="1" applyFont="1" applyFill="1" applyBorder="1" applyAlignment="1">
      <alignment vertical="top"/>
      <protection/>
    </xf>
    <xf numFmtId="0" fontId="6" fillId="0" borderId="26" xfId="61" applyNumberFormat="1" applyFont="1" applyFill="1" applyBorder="1" applyAlignment="1">
      <alignment vertical="top"/>
      <protection/>
    </xf>
    <xf numFmtId="0" fontId="3" fillId="0" borderId="26" xfId="61" applyNumberFormat="1" applyFont="1" applyFill="1" applyBorder="1" applyAlignment="1">
      <alignment vertical="top"/>
      <protection/>
    </xf>
    <xf numFmtId="180" fontId="6" fillId="0" borderId="27" xfId="61" applyNumberFormat="1" applyFont="1" applyFill="1" applyBorder="1" applyAlignment="1">
      <alignment vertical="top"/>
      <protection/>
    </xf>
    <xf numFmtId="0" fontId="3" fillId="0" borderId="12" xfId="61" applyNumberFormat="1" applyFont="1" applyFill="1" applyBorder="1" applyAlignment="1">
      <alignment vertical="top" wrapText="1"/>
      <protection/>
    </xf>
    <xf numFmtId="180" fontId="2" fillId="0" borderId="11" xfId="60" applyNumberFormat="1" applyFont="1" applyFill="1" applyBorder="1" applyAlignment="1">
      <alignment horizontal="center" vertical="center"/>
      <protection/>
    </xf>
    <xf numFmtId="2" fontId="2" fillId="35" borderId="16" xfId="61" applyNumberFormat="1" applyFont="1" applyFill="1" applyBorder="1" applyAlignment="1">
      <alignment horizontal="right" vertical="top"/>
      <protection/>
    </xf>
    <xf numFmtId="2" fontId="2" fillId="35" borderId="11" xfId="61" applyNumberFormat="1" applyFont="1" applyFill="1" applyBorder="1" applyAlignment="1">
      <alignment horizontal="center" vertical="center"/>
      <protection/>
    </xf>
    <xf numFmtId="2" fontId="6" fillId="0" borderId="12" xfId="61" applyNumberFormat="1" applyFont="1" applyFill="1" applyBorder="1" applyAlignment="1">
      <alignment vertical="top"/>
      <protection/>
    </xf>
    <xf numFmtId="0" fontId="6" fillId="0" borderId="14"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6"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2"/>
  <sheetViews>
    <sheetView showGridLines="0" zoomScale="80" zoomScaleNormal="80" zoomScalePageLayoutView="0" workbookViewId="0" topLeftCell="A1">
      <selection activeCell="A8" sqref="A8"/>
    </sheetView>
  </sheetViews>
  <sheetFormatPr defaultColWidth="9.140625" defaultRowHeight="15"/>
  <cols>
    <col min="1" max="1" width="13.57421875" style="26" customWidth="1"/>
    <col min="2" max="2" width="63.8515625" style="26" customWidth="1"/>
    <col min="3" max="3" width="0.13671875" style="26"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2"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9.140625" style="26"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238" width="9.140625" style="26" customWidth="1"/>
    <col min="239" max="243" width="9.140625" style="27" customWidth="1"/>
    <col min="244" max="16384" width="9.140625" style="26" customWidth="1"/>
  </cols>
  <sheetData>
    <row r="1" spans="1:243" s="1" customFormat="1" ht="27" customHeight="1">
      <c r="A1" s="113" t="str">
        <f>B2&amp;" BoQ"</f>
        <v>Percentage BoQ</v>
      </c>
      <c r="B1" s="113"/>
      <c r="C1" s="113"/>
      <c r="D1" s="113"/>
      <c r="E1" s="113"/>
      <c r="F1" s="113"/>
      <c r="G1" s="113"/>
      <c r="H1" s="113"/>
      <c r="I1" s="113"/>
      <c r="J1" s="113"/>
      <c r="K1" s="113"/>
      <c r="L1" s="113"/>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14" t="s">
        <v>389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IE4" s="6"/>
      <c r="IF4" s="6"/>
      <c r="IG4" s="6"/>
      <c r="IH4" s="6"/>
      <c r="II4" s="6"/>
    </row>
    <row r="5" spans="1:243" s="5" customFormat="1" ht="30.75" customHeight="1">
      <c r="A5" s="114" t="s">
        <v>388</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IE5" s="6"/>
      <c r="IF5" s="6"/>
      <c r="IG5" s="6"/>
      <c r="IH5" s="6"/>
      <c r="II5" s="6"/>
    </row>
    <row r="6" spans="1:243" s="5" customFormat="1" ht="30.75" customHeight="1">
      <c r="A6" s="114" t="s">
        <v>390</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IE6" s="6"/>
      <c r="IF6" s="6"/>
      <c r="IG6" s="6"/>
      <c r="IH6" s="6"/>
      <c r="II6" s="6"/>
    </row>
    <row r="7" spans="1:243" s="5" customFormat="1" ht="29.25" customHeight="1" hidden="1">
      <c r="A7" s="115" t="s">
        <v>8</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IE7" s="6"/>
      <c r="IF7" s="6"/>
      <c r="IG7" s="6"/>
      <c r="IH7" s="6"/>
      <c r="II7" s="6"/>
    </row>
    <row r="8" spans="1:243" s="7" customFormat="1" ht="37.5" customHeight="1">
      <c r="A8" s="29" t="s">
        <v>9</v>
      </c>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8"/>
      <c r="IE8" s="8"/>
      <c r="IF8" s="8"/>
      <c r="IG8" s="8"/>
      <c r="IH8" s="8"/>
      <c r="II8" s="8"/>
    </row>
    <row r="9" spans="1:243" s="9" customFormat="1" ht="61.5" customHeight="1">
      <c r="A9" s="110" t="s">
        <v>10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219</v>
      </c>
      <c r="C13" s="75"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104"/>
      <c r="BB13" s="39"/>
      <c r="BC13" s="40"/>
      <c r="IE13" s="22">
        <v>1</v>
      </c>
      <c r="IF13" s="22" t="s">
        <v>35</v>
      </c>
      <c r="IG13" s="22" t="s">
        <v>36</v>
      </c>
      <c r="IH13" s="22">
        <v>10</v>
      </c>
      <c r="II13" s="22" t="s">
        <v>37</v>
      </c>
    </row>
    <row r="14" spans="1:243" s="21" customFormat="1" ht="102" customHeight="1">
      <c r="A14" s="32">
        <v>2</v>
      </c>
      <c r="B14" s="83" t="s">
        <v>231</v>
      </c>
      <c r="C14" s="75" t="s">
        <v>38</v>
      </c>
      <c r="D14" s="64">
        <v>27.119999999999997</v>
      </c>
      <c r="E14" s="78" t="s">
        <v>229</v>
      </c>
      <c r="F14" s="77">
        <v>2212.6272000000004</v>
      </c>
      <c r="G14" s="77">
        <f>F14*D14</f>
        <v>60006.44966400001</v>
      </c>
      <c r="H14" s="66"/>
      <c r="I14" s="67" t="s">
        <v>40</v>
      </c>
      <c r="J14" s="68">
        <f>IF(I14="Less(-)",-1,1)</f>
        <v>1</v>
      </c>
      <c r="K14" s="69" t="s">
        <v>64</v>
      </c>
      <c r="L14" s="69" t="s">
        <v>7</v>
      </c>
      <c r="M14" s="70"/>
      <c r="N14" s="66"/>
      <c r="O14" s="66"/>
      <c r="P14" s="71"/>
      <c r="Q14" s="66"/>
      <c r="R14" s="66"/>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105">
        <f>total_amount_ba($B$2,$D$2,D14,F14,J14,K14,M14)</f>
        <v>60006.44966400001</v>
      </c>
      <c r="BB14" s="103">
        <f>BA14+SUM(N14:AZ14)</f>
        <v>60006.44966400001</v>
      </c>
      <c r="BC14" s="72" t="str">
        <f>SpellNumber(L14,BB14)</f>
        <v>INR  Sixty Thousand  &amp;Six  and Paise Forty Five Only</v>
      </c>
      <c r="BE14" s="77">
        <v>1956</v>
      </c>
      <c r="BF14" s="65">
        <v>119.27</v>
      </c>
      <c r="BG14" s="80">
        <f>BF14*1.12*1.01</f>
        <v>134.918224</v>
      </c>
      <c r="BH14" s="80">
        <f>BE14*1.12*1.01</f>
        <v>2212.6272000000004</v>
      </c>
      <c r="IE14" s="22">
        <v>1.02</v>
      </c>
      <c r="IF14" s="22" t="s">
        <v>43</v>
      </c>
      <c r="IG14" s="22" t="s">
        <v>44</v>
      </c>
      <c r="IH14" s="22">
        <v>213</v>
      </c>
      <c r="II14" s="22" t="s">
        <v>39</v>
      </c>
    </row>
    <row r="15" spans="1:243" s="21" customFormat="1" ht="102" customHeight="1">
      <c r="A15" s="32">
        <v>3</v>
      </c>
      <c r="B15" s="83" t="s">
        <v>232</v>
      </c>
      <c r="C15" s="75" t="s">
        <v>42</v>
      </c>
      <c r="D15" s="64">
        <v>18.12</v>
      </c>
      <c r="E15" s="78" t="s">
        <v>229</v>
      </c>
      <c r="F15" s="77">
        <v>2269.1872000000003</v>
      </c>
      <c r="G15" s="77">
        <f>F15*D15</f>
        <v>41117.672064000006</v>
      </c>
      <c r="H15" s="66"/>
      <c r="I15" s="67" t="s">
        <v>40</v>
      </c>
      <c r="J15" s="68">
        <f>IF(I15="Less(-)",-1,1)</f>
        <v>1</v>
      </c>
      <c r="K15" s="69" t="s">
        <v>64</v>
      </c>
      <c r="L15" s="69" t="s">
        <v>7</v>
      </c>
      <c r="M15" s="70"/>
      <c r="N15" s="66"/>
      <c r="O15" s="66"/>
      <c r="P15" s="71"/>
      <c r="Q15" s="66"/>
      <c r="R15" s="66"/>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105">
        <f>total_amount_ba($B$2,$D$2,D15,F15,J15,K15,M15)</f>
        <v>41117.672064000006</v>
      </c>
      <c r="BB15" s="103">
        <f>BA15+SUM(N15:AZ15)</f>
        <v>41117.672064000006</v>
      </c>
      <c r="BC15" s="72" t="str">
        <f>SpellNumber(L15,BB15)</f>
        <v>INR  Forty One Thousand One Hundred &amp; Seventeen  and Paise Sixty Seven Only</v>
      </c>
      <c r="BE15" s="77">
        <f>BE14+50</f>
        <v>2006</v>
      </c>
      <c r="BF15" s="65">
        <v>192.38</v>
      </c>
      <c r="BG15" s="80">
        <f aca="true" t="shared" si="0" ref="BG15:BG78">BF15*1.12*1.01</f>
        <v>217.620256</v>
      </c>
      <c r="BH15" s="80">
        <f aca="true" t="shared" si="1" ref="BH15:BH78">BE15*1.12*1.01</f>
        <v>2269.1872000000003</v>
      </c>
      <c r="IE15" s="22">
        <v>2</v>
      </c>
      <c r="IF15" s="22" t="s">
        <v>35</v>
      </c>
      <c r="IG15" s="22" t="s">
        <v>46</v>
      </c>
      <c r="IH15" s="22">
        <v>10</v>
      </c>
      <c r="II15" s="22" t="s">
        <v>39</v>
      </c>
    </row>
    <row r="16" spans="1:243" s="21" customFormat="1" ht="95.25" customHeight="1">
      <c r="A16" s="32">
        <v>4</v>
      </c>
      <c r="B16" s="83" t="s">
        <v>233</v>
      </c>
      <c r="C16" s="75" t="s">
        <v>45</v>
      </c>
      <c r="D16" s="64">
        <v>300.3075</v>
      </c>
      <c r="E16" s="78" t="s">
        <v>229</v>
      </c>
      <c r="F16" s="77">
        <v>2325.7472000000002</v>
      </c>
      <c r="G16" s="77">
        <f aca="true" t="shared" si="2" ref="G16:G29">F16*D16</f>
        <v>698439.3272640001</v>
      </c>
      <c r="H16" s="66"/>
      <c r="I16" s="67" t="s">
        <v>40</v>
      </c>
      <c r="J16" s="68">
        <f aca="true" t="shared" si="3" ref="J16:J78">IF(I16="Less(-)",-1,1)</f>
        <v>1</v>
      </c>
      <c r="K16" s="69" t="s">
        <v>64</v>
      </c>
      <c r="L16" s="69" t="s">
        <v>7</v>
      </c>
      <c r="M16" s="70"/>
      <c r="N16" s="66"/>
      <c r="O16" s="66"/>
      <c r="P16" s="71"/>
      <c r="Q16" s="66"/>
      <c r="R16" s="66"/>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105">
        <f aca="true" t="shared" si="4" ref="BA16:BA78">total_amount_ba($B$2,$D$2,D16,F16,J16,K16,M16)</f>
        <v>698439.3272640001</v>
      </c>
      <c r="BB16" s="103">
        <f aca="true" t="shared" si="5" ref="BB16:BB78">BA16+SUM(N16:AZ16)</f>
        <v>698439.3272640001</v>
      </c>
      <c r="BC16" s="72" t="str">
        <f aca="true" t="shared" si="6" ref="BC16:BC78">SpellNumber(L16,BB16)</f>
        <v>INR  Six Lakh Ninety Eight Thousand Four Hundred &amp; Thirty Nine  and Paise Thirty Three Only</v>
      </c>
      <c r="BE16" s="77">
        <v>2056</v>
      </c>
      <c r="BF16" s="65">
        <v>24</v>
      </c>
      <c r="BG16" s="80">
        <f t="shared" si="0"/>
        <v>27.1488</v>
      </c>
      <c r="BH16" s="80">
        <f t="shared" si="1"/>
        <v>2325.7472000000002</v>
      </c>
      <c r="IE16" s="22">
        <v>3</v>
      </c>
      <c r="IF16" s="22" t="s">
        <v>48</v>
      </c>
      <c r="IG16" s="22" t="s">
        <v>49</v>
      </c>
      <c r="IH16" s="22">
        <v>10</v>
      </c>
      <c r="II16" s="22" t="s">
        <v>39</v>
      </c>
    </row>
    <row r="17" spans="1:243" s="21" customFormat="1" ht="98.25" customHeight="1">
      <c r="A17" s="32">
        <v>5</v>
      </c>
      <c r="B17" s="83" t="s">
        <v>234</v>
      </c>
      <c r="C17" s="75" t="s">
        <v>47</v>
      </c>
      <c r="D17" s="64">
        <v>8.909999999999998</v>
      </c>
      <c r="E17" s="78" t="s">
        <v>229</v>
      </c>
      <c r="F17" s="77">
        <v>3400.3872</v>
      </c>
      <c r="G17" s="77">
        <f t="shared" si="2"/>
        <v>30297.449951999995</v>
      </c>
      <c r="H17" s="66"/>
      <c r="I17" s="67" t="s">
        <v>40</v>
      </c>
      <c r="J17" s="68">
        <f t="shared" si="3"/>
        <v>1</v>
      </c>
      <c r="K17" s="69" t="s">
        <v>64</v>
      </c>
      <c r="L17" s="69" t="s">
        <v>7</v>
      </c>
      <c r="M17" s="70"/>
      <c r="N17" s="66"/>
      <c r="O17" s="66"/>
      <c r="P17" s="71"/>
      <c r="Q17" s="66"/>
      <c r="R17" s="66"/>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105">
        <f t="shared" si="4"/>
        <v>30297.449951999995</v>
      </c>
      <c r="BB17" s="103">
        <f t="shared" si="5"/>
        <v>30297.449951999995</v>
      </c>
      <c r="BC17" s="72" t="str">
        <f t="shared" si="6"/>
        <v>INR  Thirty Thousand Two Hundred &amp; Ninety Seven  and Paise Forty Five Only</v>
      </c>
      <c r="BE17" s="77">
        <v>3006</v>
      </c>
      <c r="BF17" s="65">
        <v>110</v>
      </c>
      <c r="BG17" s="80">
        <f t="shared" si="0"/>
        <v>124.43200000000002</v>
      </c>
      <c r="BH17" s="80">
        <f t="shared" si="1"/>
        <v>3400.3872</v>
      </c>
      <c r="IE17" s="22">
        <v>1.01</v>
      </c>
      <c r="IF17" s="22" t="s">
        <v>41</v>
      </c>
      <c r="IG17" s="22" t="s">
        <v>36</v>
      </c>
      <c r="IH17" s="22">
        <v>123.223</v>
      </c>
      <c r="II17" s="22" t="s">
        <v>39</v>
      </c>
    </row>
    <row r="18" spans="1:243" s="21" customFormat="1" ht="102.75" customHeight="1">
      <c r="A18" s="32">
        <v>6</v>
      </c>
      <c r="B18" s="63" t="s">
        <v>235</v>
      </c>
      <c r="C18" s="75" t="s">
        <v>50</v>
      </c>
      <c r="D18" s="64">
        <v>25</v>
      </c>
      <c r="E18" s="78" t="s">
        <v>229</v>
      </c>
      <c r="F18" s="77">
        <v>505.6464</v>
      </c>
      <c r="G18" s="77">
        <f t="shared" si="2"/>
        <v>12641.16</v>
      </c>
      <c r="H18" s="66"/>
      <c r="I18" s="67" t="s">
        <v>40</v>
      </c>
      <c r="J18" s="68">
        <f t="shared" si="3"/>
        <v>1</v>
      </c>
      <c r="K18" s="69" t="s">
        <v>64</v>
      </c>
      <c r="L18" s="69" t="s">
        <v>7</v>
      </c>
      <c r="M18" s="70"/>
      <c r="N18" s="66"/>
      <c r="O18" s="66"/>
      <c r="P18" s="71"/>
      <c r="Q18" s="66"/>
      <c r="R18" s="66"/>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105">
        <f t="shared" si="4"/>
        <v>12641.16</v>
      </c>
      <c r="BB18" s="103">
        <f t="shared" si="5"/>
        <v>12641.16</v>
      </c>
      <c r="BC18" s="72" t="str">
        <f t="shared" si="6"/>
        <v>INR  Twelve Thousand Six Hundred &amp; Forty One  and Paise Sixteen Only</v>
      </c>
      <c r="BE18" s="77">
        <v>447</v>
      </c>
      <c r="BF18" s="73">
        <v>633.27</v>
      </c>
      <c r="BG18" s="80">
        <f t="shared" si="0"/>
        <v>716.3550240000001</v>
      </c>
      <c r="BH18" s="80">
        <f t="shared" si="1"/>
        <v>505.6464</v>
      </c>
      <c r="IE18" s="22">
        <v>1.02</v>
      </c>
      <c r="IF18" s="22" t="s">
        <v>43</v>
      </c>
      <c r="IG18" s="22" t="s">
        <v>44</v>
      </c>
      <c r="IH18" s="22">
        <v>213</v>
      </c>
      <c r="II18" s="22" t="s">
        <v>39</v>
      </c>
    </row>
    <row r="19" spans="1:243" s="21" customFormat="1" ht="103.5" customHeight="1">
      <c r="A19" s="32">
        <v>7</v>
      </c>
      <c r="B19" s="63" t="s">
        <v>236</v>
      </c>
      <c r="C19" s="75" t="s">
        <v>51</v>
      </c>
      <c r="D19" s="64">
        <v>7</v>
      </c>
      <c r="E19" s="78" t="s">
        <v>229</v>
      </c>
      <c r="F19" s="77">
        <v>562.2064000000001</v>
      </c>
      <c r="G19" s="77">
        <f t="shared" si="2"/>
        <v>3935.444800000001</v>
      </c>
      <c r="H19" s="66"/>
      <c r="I19" s="67" t="s">
        <v>40</v>
      </c>
      <c r="J19" s="68">
        <f t="shared" si="3"/>
        <v>1</v>
      </c>
      <c r="K19" s="69" t="s">
        <v>64</v>
      </c>
      <c r="L19" s="69" t="s">
        <v>7</v>
      </c>
      <c r="M19" s="70"/>
      <c r="N19" s="66"/>
      <c r="O19" s="66"/>
      <c r="P19" s="71"/>
      <c r="Q19" s="66"/>
      <c r="R19" s="66"/>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105">
        <f t="shared" si="4"/>
        <v>3935.444800000001</v>
      </c>
      <c r="BB19" s="103">
        <f t="shared" si="5"/>
        <v>3935.444800000001</v>
      </c>
      <c r="BC19" s="72" t="str">
        <f t="shared" si="6"/>
        <v>INR  Three Thousand Nine Hundred &amp; Thirty Five  and Paise Forty Four Only</v>
      </c>
      <c r="BE19" s="77">
        <v>497</v>
      </c>
      <c r="BF19" s="65">
        <v>324</v>
      </c>
      <c r="BG19" s="80">
        <f t="shared" si="0"/>
        <v>366.50880000000006</v>
      </c>
      <c r="BH19" s="80">
        <f t="shared" si="1"/>
        <v>562.2064000000001</v>
      </c>
      <c r="IE19" s="22">
        <v>2</v>
      </c>
      <c r="IF19" s="22" t="s">
        <v>35</v>
      </c>
      <c r="IG19" s="22" t="s">
        <v>46</v>
      </c>
      <c r="IH19" s="22">
        <v>10</v>
      </c>
      <c r="II19" s="22" t="s">
        <v>39</v>
      </c>
    </row>
    <row r="20" spans="1:243" s="21" customFormat="1" ht="103.5" customHeight="1">
      <c r="A20" s="32">
        <v>8</v>
      </c>
      <c r="B20" s="63" t="s">
        <v>237</v>
      </c>
      <c r="C20" s="75" t="s">
        <v>52</v>
      </c>
      <c r="D20" s="64">
        <v>7</v>
      </c>
      <c r="E20" s="78" t="s">
        <v>229</v>
      </c>
      <c r="F20" s="77">
        <v>618.7664000000001</v>
      </c>
      <c r="G20" s="77">
        <f t="shared" si="2"/>
        <v>4331.3648</v>
      </c>
      <c r="H20" s="66"/>
      <c r="I20" s="67" t="s">
        <v>40</v>
      </c>
      <c r="J20" s="68">
        <f t="shared" si="3"/>
        <v>1</v>
      </c>
      <c r="K20" s="69" t="s">
        <v>64</v>
      </c>
      <c r="L20" s="69" t="s">
        <v>7</v>
      </c>
      <c r="M20" s="70"/>
      <c r="N20" s="66"/>
      <c r="O20" s="66"/>
      <c r="P20" s="71"/>
      <c r="Q20" s="66"/>
      <c r="R20" s="66"/>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105">
        <f t="shared" si="4"/>
        <v>4331.3648</v>
      </c>
      <c r="BB20" s="103">
        <f t="shared" si="5"/>
        <v>4331.3648</v>
      </c>
      <c r="BC20" s="72" t="str">
        <f t="shared" si="6"/>
        <v>INR  Four Thousand Three Hundred &amp; Thirty One  and Paise Thirty Six Only</v>
      </c>
      <c r="BE20" s="77">
        <v>547</v>
      </c>
      <c r="BF20" s="73">
        <v>4006</v>
      </c>
      <c r="BG20" s="80">
        <f t="shared" si="0"/>
        <v>4531.5872</v>
      </c>
      <c r="BH20" s="80">
        <f t="shared" si="1"/>
        <v>618.7664000000001</v>
      </c>
      <c r="IE20" s="22">
        <v>3</v>
      </c>
      <c r="IF20" s="22" t="s">
        <v>48</v>
      </c>
      <c r="IG20" s="22" t="s">
        <v>49</v>
      </c>
      <c r="IH20" s="22">
        <v>10</v>
      </c>
      <c r="II20" s="22" t="s">
        <v>39</v>
      </c>
    </row>
    <row r="21" spans="1:243" s="21" customFormat="1" ht="101.25" customHeight="1">
      <c r="A21" s="32">
        <v>9</v>
      </c>
      <c r="B21" s="63" t="s">
        <v>238</v>
      </c>
      <c r="C21" s="75" t="s">
        <v>53</v>
      </c>
      <c r="D21" s="64">
        <v>2</v>
      </c>
      <c r="E21" s="78" t="s">
        <v>229</v>
      </c>
      <c r="F21" s="77">
        <v>675.3264000000001</v>
      </c>
      <c r="G21" s="77">
        <f t="shared" si="2"/>
        <v>1350.6528000000003</v>
      </c>
      <c r="H21" s="66"/>
      <c r="I21" s="67" t="s">
        <v>40</v>
      </c>
      <c r="J21" s="68">
        <f t="shared" si="3"/>
        <v>1</v>
      </c>
      <c r="K21" s="69" t="s">
        <v>64</v>
      </c>
      <c r="L21" s="69" t="s">
        <v>7</v>
      </c>
      <c r="M21" s="70"/>
      <c r="N21" s="66"/>
      <c r="O21" s="66"/>
      <c r="P21" s="71"/>
      <c r="Q21" s="66"/>
      <c r="R21" s="66"/>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105">
        <f t="shared" si="4"/>
        <v>1350.6528000000003</v>
      </c>
      <c r="BB21" s="103">
        <f t="shared" si="5"/>
        <v>1350.6528000000003</v>
      </c>
      <c r="BC21" s="72" t="str">
        <f t="shared" si="6"/>
        <v>INR  One Thousand Three Hundred &amp; Fifty  and Paise Sixty Five Only</v>
      </c>
      <c r="BE21" s="77">
        <v>597</v>
      </c>
      <c r="BF21" s="65">
        <v>5702</v>
      </c>
      <c r="BG21" s="80">
        <f t="shared" si="0"/>
        <v>6450.102400000001</v>
      </c>
      <c r="BH21" s="80">
        <f t="shared" si="1"/>
        <v>675.3264000000001</v>
      </c>
      <c r="IE21" s="22">
        <v>1.01</v>
      </c>
      <c r="IF21" s="22" t="s">
        <v>41</v>
      </c>
      <c r="IG21" s="22" t="s">
        <v>36</v>
      </c>
      <c r="IH21" s="22">
        <v>123.223</v>
      </c>
      <c r="II21" s="22" t="s">
        <v>39</v>
      </c>
    </row>
    <row r="22" spans="1:243" s="21" customFormat="1" ht="187.5" customHeight="1">
      <c r="A22" s="32">
        <v>10</v>
      </c>
      <c r="B22" s="63" t="s">
        <v>239</v>
      </c>
      <c r="C22" s="75" t="s">
        <v>54</v>
      </c>
      <c r="D22" s="64">
        <v>70.5</v>
      </c>
      <c r="E22" s="78" t="s">
        <v>220</v>
      </c>
      <c r="F22" s="77">
        <v>371.03360000000004</v>
      </c>
      <c r="G22" s="77">
        <f t="shared" si="2"/>
        <v>26157.868800000004</v>
      </c>
      <c r="H22" s="66"/>
      <c r="I22" s="67" t="s">
        <v>40</v>
      </c>
      <c r="J22" s="68">
        <f>IF(I22="Less(-)",-1,1)</f>
        <v>1</v>
      </c>
      <c r="K22" s="69" t="s">
        <v>64</v>
      </c>
      <c r="L22" s="69" t="s">
        <v>7</v>
      </c>
      <c r="M22" s="70"/>
      <c r="N22" s="66"/>
      <c r="O22" s="66"/>
      <c r="P22" s="71"/>
      <c r="Q22" s="66"/>
      <c r="R22" s="66"/>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105">
        <f>total_amount_ba($B$2,$D$2,D22,F22,J22,K22,M22)</f>
        <v>26157.868800000004</v>
      </c>
      <c r="BB22" s="103">
        <f>BA22+SUM(N22:AZ22)</f>
        <v>26157.868800000004</v>
      </c>
      <c r="BC22" s="72" t="str">
        <f>SpellNumber(L22,BB22)</f>
        <v>INR  Twenty Six Thousand One Hundred &amp; Fifty Seven  and Paise Eighty Seven Only</v>
      </c>
      <c r="BE22" s="77">
        <v>328</v>
      </c>
      <c r="BF22" s="65">
        <v>5797</v>
      </c>
      <c r="BG22" s="80">
        <f t="shared" si="0"/>
        <v>6557.566400000001</v>
      </c>
      <c r="BH22" s="80">
        <f t="shared" si="1"/>
        <v>371.03360000000004</v>
      </c>
      <c r="IE22" s="22">
        <v>1.02</v>
      </c>
      <c r="IF22" s="22" t="s">
        <v>43</v>
      </c>
      <c r="IG22" s="22" t="s">
        <v>44</v>
      </c>
      <c r="IH22" s="22">
        <v>213</v>
      </c>
      <c r="II22" s="22" t="s">
        <v>39</v>
      </c>
    </row>
    <row r="23" spans="1:243" s="21" customFormat="1" ht="271.5" customHeight="1">
      <c r="A23" s="32">
        <v>11</v>
      </c>
      <c r="B23" s="63" t="s">
        <v>240</v>
      </c>
      <c r="C23" s="75" t="s">
        <v>55</v>
      </c>
      <c r="D23" s="64">
        <v>120</v>
      </c>
      <c r="E23" s="78" t="s">
        <v>220</v>
      </c>
      <c r="F23" s="77">
        <v>391.39520000000005</v>
      </c>
      <c r="G23" s="77">
        <f t="shared" si="2"/>
        <v>46967.424000000006</v>
      </c>
      <c r="H23" s="66"/>
      <c r="I23" s="67" t="s">
        <v>40</v>
      </c>
      <c r="J23" s="68">
        <f t="shared" si="3"/>
        <v>1</v>
      </c>
      <c r="K23" s="69" t="s">
        <v>64</v>
      </c>
      <c r="L23" s="69" t="s">
        <v>7</v>
      </c>
      <c r="M23" s="70"/>
      <c r="N23" s="66"/>
      <c r="O23" s="66"/>
      <c r="P23" s="71"/>
      <c r="Q23" s="66"/>
      <c r="R23" s="66"/>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105">
        <f t="shared" si="4"/>
        <v>46967.424000000006</v>
      </c>
      <c r="BB23" s="103">
        <f t="shared" si="5"/>
        <v>46967.424000000006</v>
      </c>
      <c r="BC23" s="72" t="str">
        <f t="shared" si="6"/>
        <v>INR  Forty Six Thousand Nine Hundred &amp; Sixty Seven  and Paise Forty Two Only</v>
      </c>
      <c r="BE23" s="77">
        <v>346</v>
      </c>
      <c r="BF23" s="65">
        <v>5892</v>
      </c>
      <c r="BG23" s="80">
        <f t="shared" si="0"/>
        <v>6665.030400000001</v>
      </c>
      <c r="BH23" s="80">
        <f t="shared" si="1"/>
        <v>391.39520000000005</v>
      </c>
      <c r="IE23" s="22">
        <v>2</v>
      </c>
      <c r="IF23" s="22" t="s">
        <v>35</v>
      </c>
      <c r="IG23" s="22" t="s">
        <v>46</v>
      </c>
      <c r="IH23" s="22">
        <v>10</v>
      </c>
      <c r="II23" s="22" t="s">
        <v>39</v>
      </c>
    </row>
    <row r="24" spans="1:243" s="21" customFormat="1" ht="270.75" customHeight="1">
      <c r="A24" s="32">
        <v>12</v>
      </c>
      <c r="B24" s="63" t="s">
        <v>241</v>
      </c>
      <c r="C24" s="75" t="s">
        <v>56</v>
      </c>
      <c r="D24" s="64">
        <v>2962.75</v>
      </c>
      <c r="E24" s="78" t="s">
        <v>220</v>
      </c>
      <c r="F24" s="77">
        <v>411.75680000000006</v>
      </c>
      <c r="G24" s="77">
        <f t="shared" si="2"/>
        <v>1219932.4592000002</v>
      </c>
      <c r="H24" s="66"/>
      <c r="I24" s="67" t="s">
        <v>40</v>
      </c>
      <c r="J24" s="68">
        <f t="shared" si="3"/>
        <v>1</v>
      </c>
      <c r="K24" s="69" t="s">
        <v>64</v>
      </c>
      <c r="L24" s="69" t="s">
        <v>7</v>
      </c>
      <c r="M24" s="70"/>
      <c r="N24" s="66"/>
      <c r="O24" s="66"/>
      <c r="P24" s="71"/>
      <c r="Q24" s="66"/>
      <c r="R24" s="66"/>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105">
        <f t="shared" si="4"/>
        <v>1219932.4592000002</v>
      </c>
      <c r="BB24" s="103">
        <f t="shared" si="5"/>
        <v>1219932.4592000002</v>
      </c>
      <c r="BC24" s="72" t="str">
        <f t="shared" si="6"/>
        <v>INR  Twelve Lakh Nineteen Thousand Nine Hundred &amp; Thirty Two  and Paise Forty Six Only</v>
      </c>
      <c r="BE24" s="77">
        <v>364</v>
      </c>
      <c r="BF24" s="65">
        <v>5987</v>
      </c>
      <c r="BG24" s="80">
        <f t="shared" si="0"/>
        <v>6772.4944000000005</v>
      </c>
      <c r="BH24" s="80">
        <f t="shared" si="1"/>
        <v>411.75680000000006</v>
      </c>
      <c r="IE24" s="22">
        <v>1.01</v>
      </c>
      <c r="IF24" s="22" t="s">
        <v>41</v>
      </c>
      <c r="IG24" s="22" t="s">
        <v>36</v>
      </c>
      <c r="IH24" s="22">
        <v>123.223</v>
      </c>
      <c r="II24" s="22" t="s">
        <v>39</v>
      </c>
    </row>
    <row r="25" spans="1:243" s="21" customFormat="1" ht="267.75" customHeight="1">
      <c r="A25" s="32">
        <v>13</v>
      </c>
      <c r="B25" s="63" t="s">
        <v>242</v>
      </c>
      <c r="C25" s="75" t="s">
        <v>163</v>
      </c>
      <c r="D25" s="64">
        <v>121.5</v>
      </c>
      <c r="E25" s="78" t="s">
        <v>220</v>
      </c>
      <c r="F25" s="77">
        <v>432.1184</v>
      </c>
      <c r="G25" s="77">
        <f t="shared" si="2"/>
        <v>52502.3856</v>
      </c>
      <c r="H25" s="66"/>
      <c r="I25" s="67" t="s">
        <v>40</v>
      </c>
      <c r="J25" s="68">
        <f t="shared" si="3"/>
        <v>1</v>
      </c>
      <c r="K25" s="69" t="s">
        <v>64</v>
      </c>
      <c r="L25" s="69" t="s">
        <v>7</v>
      </c>
      <c r="M25" s="70"/>
      <c r="N25" s="66"/>
      <c r="O25" s="66"/>
      <c r="P25" s="71"/>
      <c r="Q25" s="66"/>
      <c r="R25" s="66"/>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105">
        <f t="shared" si="4"/>
        <v>52502.3856</v>
      </c>
      <c r="BB25" s="103">
        <f t="shared" si="5"/>
        <v>52502.3856</v>
      </c>
      <c r="BC25" s="72" t="str">
        <f t="shared" si="6"/>
        <v>INR  Fifty Two Thousand Five Hundred &amp; Two  and Paise Thirty Nine Only</v>
      </c>
      <c r="BE25" s="77">
        <v>382</v>
      </c>
      <c r="BF25" s="65">
        <v>6082</v>
      </c>
      <c r="BG25" s="80">
        <f t="shared" si="0"/>
        <v>6879.958400000001</v>
      </c>
      <c r="BH25" s="80">
        <f t="shared" si="1"/>
        <v>432.1184</v>
      </c>
      <c r="IE25" s="22">
        <v>1.02</v>
      </c>
      <c r="IF25" s="22" t="s">
        <v>43</v>
      </c>
      <c r="IG25" s="22" t="s">
        <v>44</v>
      </c>
      <c r="IH25" s="22">
        <v>213</v>
      </c>
      <c r="II25" s="22" t="s">
        <v>39</v>
      </c>
    </row>
    <row r="26" spans="1:243" s="21" customFormat="1" ht="284.25" customHeight="1">
      <c r="A26" s="32">
        <v>14</v>
      </c>
      <c r="B26" s="63" t="s">
        <v>243</v>
      </c>
      <c r="C26" s="75" t="s">
        <v>57</v>
      </c>
      <c r="D26" s="64">
        <v>43.14999999999999</v>
      </c>
      <c r="E26" s="78" t="s">
        <v>229</v>
      </c>
      <c r="F26" s="81">
        <v>7539.832608</v>
      </c>
      <c r="G26" s="77">
        <f t="shared" si="2"/>
        <v>325343.7770351999</v>
      </c>
      <c r="H26" s="66"/>
      <c r="I26" s="67" t="s">
        <v>40</v>
      </c>
      <c r="J26" s="68">
        <f>IF(I26="Less(-)",-1,1)</f>
        <v>1</v>
      </c>
      <c r="K26" s="69" t="s">
        <v>64</v>
      </c>
      <c r="L26" s="69" t="s">
        <v>7</v>
      </c>
      <c r="M26" s="70"/>
      <c r="N26" s="66"/>
      <c r="O26" s="66"/>
      <c r="P26" s="71"/>
      <c r="Q26" s="66"/>
      <c r="R26" s="66"/>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105">
        <f>total_amount_ba($B$2,$D$2,D26,F26,J26,K26,M26)</f>
        <v>325343.7770351999</v>
      </c>
      <c r="BB26" s="103">
        <f>BA26+SUM(N26:AZ26)</f>
        <v>325343.7770351999</v>
      </c>
      <c r="BC26" s="72" t="str">
        <f>SpellNumber(L26,BB26)</f>
        <v>INR  Three Lakh Twenty Five Thousand Three Hundred &amp; Forty Three  and Paise Seventy Eight Only</v>
      </c>
      <c r="BE26" s="81">
        <v>6665.339999999999</v>
      </c>
      <c r="BF26" s="76">
        <v>363</v>
      </c>
      <c r="BG26" s="80">
        <f t="shared" si="0"/>
        <v>410.6256000000001</v>
      </c>
      <c r="BH26" s="80">
        <f t="shared" si="1"/>
        <v>7539.832608</v>
      </c>
      <c r="IE26" s="22">
        <v>2</v>
      </c>
      <c r="IF26" s="22" t="s">
        <v>35</v>
      </c>
      <c r="IG26" s="22" t="s">
        <v>46</v>
      </c>
      <c r="IH26" s="22">
        <v>10</v>
      </c>
      <c r="II26" s="22" t="s">
        <v>39</v>
      </c>
    </row>
    <row r="27" spans="1:243" s="21" customFormat="1" ht="285.75" customHeight="1">
      <c r="A27" s="32">
        <v>15</v>
      </c>
      <c r="B27" s="63" t="s">
        <v>244</v>
      </c>
      <c r="C27" s="75" t="s">
        <v>58</v>
      </c>
      <c r="D27" s="64">
        <v>18</v>
      </c>
      <c r="E27" s="78" t="s">
        <v>229</v>
      </c>
      <c r="F27" s="81">
        <v>7647.296608</v>
      </c>
      <c r="G27" s="77">
        <f t="shared" si="2"/>
        <v>137651.338944</v>
      </c>
      <c r="H27" s="66"/>
      <c r="I27" s="67" t="s">
        <v>40</v>
      </c>
      <c r="J27" s="68">
        <f t="shared" si="3"/>
        <v>1</v>
      </c>
      <c r="K27" s="69" t="s">
        <v>64</v>
      </c>
      <c r="L27" s="69" t="s">
        <v>7</v>
      </c>
      <c r="M27" s="70"/>
      <c r="N27" s="66"/>
      <c r="O27" s="66"/>
      <c r="P27" s="71"/>
      <c r="Q27" s="66"/>
      <c r="R27" s="66"/>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105">
        <f t="shared" si="4"/>
        <v>137651.338944</v>
      </c>
      <c r="BB27" s="103">
        <f t="shared" si="5"/>
        <v>137651.338944</v>
      </c>
      <c r="BC27" s="72" t="str">
        <f t="shared" si="6"/>
        <v>INR  One Lakh Thirty Seven Thousand Six Hundred &amp; Fifty One  and Paise Thirty Four Only</v>
      </c>
      <c r="BE27" s="81">
        <v>6760.339999999999</v>
      </c>
      <c r="BF27" s="76">
        <v>381</v>
      </c>
      <c r="BG27" s="80">
        <f t="shared" si="0"/>
        <v>430.98720000000003</v>
      </c>
      <c r="BH27" s="80">
        <f t="shared" si="1"/>
        <v>7647.296608</v>
      </c>
      <c r="IE27" s="22">
        <v>3</v>
      </c>
      <c r="IF27" s="22" t="s">
        <v>48</v>
      </c>
      <c r="IG27" s="22" t="s">
        <v>49</v>
      </c>
      <c r="IH27" s="22">
        <v>10</v>
      </c>
      <c r="II27" s="22" t="s">
        <v>39</v>
      </c>
    </row>
    <row r="28" spans="1:243" s="21" customFormat="1" ht="288.75" customHeight="1">
      <c r="A28" s="32">
        <v>16</v>
      </c>
      <c r="B28" s="63" t="s">
        <v>245</v>
      </c>
      <c r="C28" s="75" t="s">
        <v>59</v>
      </c>
      <c r="D28" s="64">
        <v>384</v>
      </c>
      <c r="E28" s="78" t="s">
        <v>229</v>
      </c>
      <c r="F28" s="81">
        <v>7754.7606080000005</v>
      </c>
      <c r="G28" s="77">
        <f t="shared" si="2"/>
        <v>2977828.073472</v>
      </c>
      <c r="H28" s="66"/>
      <c r="I28" s="67" t="s">
        <v>40</v>
      </c>
      <c r="J28" s="68">
        <f t="shared" si="3"/>
        <v>1</v>
      </c>
      <c r="K28" s="69" t="s">
        <v>64</v>
      </c>
      <c r="L28" s="69" t="s">
        <v>7</v>
      </c>
      <c r="M28" s="70"/>
      <c r="N28" s="66"/>
      <c r="O28" s="66"/>
      <c r="P28" s="71"/>
      <c r="Q28" s="66"/>
      <c r="R28" s="66"/>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105">
        <f t="shared" si="4"/>
        <v>2977828.073472</v>
      </c>
      <c r="BB28" s="103">
        <f t="shared" si="5"/>
        <v>2977828.073472</v>
      </c>
      <c r="BC28" s="72" t="str">
        <f t="shared" si="6"/>
        <v>INR  Twenty Nine Lakh Seventy Seven Thousand Eight Hundred &amp; Twenty Eight  and Paise Seven Only</v>
      </c>
      <c r="BE28" s="81">
        <v>6855.339999999999</v>
      </c>
      <c r="BF28" s="76">
        <v>399</v>
      </c>
      <c r="BG28" s="80">
        <f t="shared" si="0"/>
        <v>451.34880000000004</v>
      </c>
      <c r="BH28" s="80">
        <f t="shared" si="1"/>
        <v>7754.7606080000005</v>
      </c>
      <c r="IE28" s="22"/>
      <c r="IF28" s="22"/>
      <c r="IG28" s="22"/>
      <c r="IH28" s="22"/>
      <c r="II28" s="22"/>
    </row>
    <row r="29" spans="1:243" s="21" customFormat="1" ht="277.5" customHeight="1">
      <c r="A29" s="32">
        <v>17</v>
      </c>
      <c r="B29" s="63" t="s">
        <v>246</v>
      </c>
      <c r="C29" s="75" t="s">
        <v>60</v>
      </c>
      <c r="D29" s="64">
        <v>13</v>
      </c>
      <c r="E29" s="78" t="s">
        <v>229</v>
      </c>
      <c r="F29" s="81">
        <v>7862.2246079999995</v>
      </c>
      <c r="G29" s="77">
        <f t="shared" si="2"/>
        <v>102208.919904</v>
      </c>
      <c r="H29" s="66"/>
      <c r="I29" s="67" t="s">
        <v>40</v>
      </c>
      <c r="J29" s="68">
        <f t="shared" si="3"/>
        <v>1</v>
      </c>
      <c r="K29" s="69" t="s">
        <v>64</v>
      </c>
      <c r="L29" s="69" t="s">
        <v>7</v>
      </c>
      <c r="M29" s="70"/>
      <c r="N29" s="66"/>
      <c r="O29" s="66"/>
      <c r="P29" s="71"/>
      <c r="Q29" s="66"/>
      <c r="R29" s="66"/>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105">
        <f t="shared" si="4"/>
        <v>102208.919904</v>
      </c>
      <c r="BB29" s="103">
        <f t="shared" si="5"/>
        <v>102208.919904</v>
      </c>
      <c r="BC29" s="72" t="str">
        <f t="shared" si="6"/>
        <v>INR  One Lakh Two Thousand Two Hundred &amp; Eight  and Paise Ninety Two Only</v>
      </c>
      <c r="BE29" s="81">
        <v>6950.339999999999</v>
      </c>
      <c r="BF29" s="76">
        <v>417</v>
      </c>
      <c r="BG29" s="80">
        <f t="shared" si="0"/>
        <v>471.71040000000005</v>
      </c>
      <c r="BH29" s="80">
        <f t="shared" si="1"/>
        <v>7862.2246079999995</v>
      </c>
      <c r="IE29" s="22"/>
      <c r="IF29" s="22"/>
      <c r="IG29" s="22"/>
      <c r="IH29" s="22"/>
      <c r="II29" s="22"/>
    </row>
    <row r="30" spans="1:243" s="21" customFormat="1" ht="126" customHeight="1">
      <c r="A30" s="32">
        <v>18</v>
      </c>
      <c r="B30" s="63" t="s">
        <v>247</v>
      </c>
      <c r="C30" s="75" t="s">
        <v>61</v>
      </c>
      <c r="D30" s="64">
        <v>4.064729999999999</v>
      </c>
      <c r="E30" s="78" t="s">
        <v>228</v>
      </c>
      <c r="F30" s="73">
        <v>83418.0816</v>
      </c>
      <c r="G30" s="66"/>
      <c r="H30" s="66"/>
      <c r="I30" s="67" t="s">
        <v>40</v>
      </c>
      <c r="J30" s="68">
        <f t="shared" si="3"/>
        <v>1</v>
      </c>
      <c r="K30" s="69" t="s">
        <v>64</v>
      </c>
      <c r="L30" s="69" t="s">
        <v>7</v>
      </c>
      <c r="M30" s="70"/>
      <c r="N30" s="66"/>
      <c r="O30" s="66"/>
      <c r="P30" s="71"/>
      <c r="Q30" s="66"/>
      <c r="R30" s="66"/>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105">
        <f t="shared" si="4"/>
        <v>339071.97882196796</v>
      </c>
      <c r="BB30" s="103">
        <f t="shared" si="5"/>
        <v>339071.97882196796</v>
      </c>
      <c r="BC30" s="72" t="str">
        <f t="shared" si="6"/>
        <v>INR  Three Lakh Thirty Nine Thousand  &amp;Seventy One  and Paise Ninety Eight Only</v>
      </c>
      <c r="BE30" s="73">
        <v>73743</v>
      </c>
      <c r="BF30" s="76">
        <v>435</v>
      </c>
      <c r="BG30" s="80">
        <f t="shared" si="0"/>
        <v>492.07200000000006</v>
      </c>
      <c r="BH30" s="80">
        <f t="shared" si="1"/>
        <v>83418.0816</v>
      </c>
      <c r="IE30" s="22"/>
      <c r="IF30" s="22"/>
      <c r="IG30" s="22"/>
      <c r="IH30" s="22"/>
      <c r="II30" s="22"/>
    </row>
    <row r="31" spans="1:243" s="21" customFormat="1" ht="187.5" customHeight="1">
      <c r="A31" s="32">
        <v>19</v>
      </c>
      <c r="B31" s="63" t="s">
        <v>248</v>
      </c>
      <c r="C31" s="75" t="s">
        <v>70</v>
      </c>
      <c r="D31" s="64">
        <v>1.6955999999999998</v>
      </c>
      <c r="E31" s="78" t="s">
        <v>228</v>
      </c>
      <c r="F31" s="73">
        <v>83904.49760000002</v>
      </c>
      <c r="G31" s="66"/>
      <c r="H31" s="66"/>
      <c r="I31" s="67" t="s">
        <v>40</v>
      </c>
      <c r="J31" s="68">
        <f t="shared" si="3"/>
        <v>1</v>
      </c>
      <c r="K31" s="69" t="s">
        <v>64</v>
      </c>
      <c r="L31" s="69" t="s">
        <v>7</v>
      </c>
      <c r="M31" s="70"/>
      <c r="N31" s="66"/>
      <c r="O31" s="66"/>
      <c r="P31" s="71"/>
      <c r="Q31" s="66"/>
      <c r="R31" s="66"/>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105">
        <f t="shared" si="4"/>
        <v>142268.46613056</v>
      </c>
      <c r="BB31" s="103">
        <f t="shared" si="5"/>
        <v>142268.46613056</v>
      </c>
      <c r="BC31" s="72" t="str">
        <f t="shared" si="6"/>
        <v>INR  One Lakh Forty Two Thousand Two Hundred &amp; Sixty Eight  and Paise Forty Seven Only</v>
      </c>
      <c r="BE31" s="73">
        <v>74173</v>
      </c>
      <c r="BF31" s="65">
        <v>73743</v>
      </c>
      <c r="BG31" s="80">
        <f t="shared" si="0"/>
        <v>83418.0816</v>
      </c>
      <c r="BH31" s="80">
        <f t="shared" si="1"/>
        <v>83904.49760000002</v>
      </c>
      <c r="IE31" s="22"/>
      <c r="IF31" s="22"/>
      <c r="IG31" s="22"/>
      <c r="IH31" s="22"/>
      <c r="II31" s="22"/>
    </row>
    <row r="32" spans="1:243" s="21" customFormat="1" ht="187.5" customHeight="1">
      <c r="A32" s="32">
        <v>20</v>
      </c>
      <c r="B32" s="63" t="s">
        <v>249</v>
      </c>
      <c r="C32" s="75" t="s">
        <v>71</v>
      </c>
      <c r="D32" s="64">
        <v>36.172799999999995</v>
      </c>
      <c r="E32" s="78" t="s">
        <v>228</v>
      </c>
      <c r="F32" s="73">
        <v>84390.91360000001</v>
      </c>
      <c r="G32" s="66"/>
      <c r="H32" s="66"/>
      <c r="I32" s="67" t="s">
        <v>40</v>
      </c>
      <c r="J32" s="68">
        <f>IF(I32="Less(-)",-1,1)</f>
        <v>1</v>
      </c>
      <c r="K32" s="69" t="s">
        <v>64</v>
      </c>
      <c r="L32" s="69" t="s">
        <v>7</v>
      </c>
      <c r="M32" s="70"/>
      <c r="N32" s="66"/>
      <c r="O32" s="66"/>
      <c r="P32" s="71"/>
      <c r="Q32" s="66"/>
      <c r="R32" s="66"/>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105">
        <f>total_amount_ba($B$2,$D$2,D32,F32,J32,K32,M32)</f>
        <v>3052655.63947008</v>
      </c>
      <c r="BB32" s="103">
        <f>BA32+SUM(N32:AZ32)</f>
        <v>3052655.63947008</v>
      </c>
      <c r="BC32" s="72" t="str">
        <f>SpellNumber(L32,BB32)</f>
        <v>INR  Thirty Lakh Fifty Two Thousand Six Hundred &amp; Fifty Five  and Paise Sixty Four Only</v>
      </c>
      <c r="BE32" s="73">
        <v>74603</v>
      </c>
      <c r="BF32" s="65">
        <v>74173</v>
      </c>
      <c r="BG32" s="80">
        <f t="shared" si="0"/>
        <v>83904.49760000002</v>
      </c>
      <c r="BH32" s="80">
        <f t="shared" si="1"/>
        <v>84390.91360000001</v>
      </c>
      <c r="IE32" s="22"/>
      <c r="IF32" s="22"/>
      <c r="IG32" s="22"/>
      <c r="IH32" s="22"/>
      <c r="II32" s="22"/>
    </row>
    <row r="33" spans="1:243" s="21" customFormat="1" ht="183.75" customHeight="1">
      <c r="A33" s="32">
        <v>21</v>
      </c>
      <c r="B33" s="63" t="s">
        <v>250</v>
      </c>
      <c r="C33" s="75" t="s">
        <v>72</v>
      </c>
      <c r="D33" s="64">
        <v>1.2246</v>
      </c>
      <c r="E33" s="78" t="s">
        <v>228</v>
      </c>
      <c r="F33" s="73">
        <v>84877.32960000001</v>
      </c>
      <c r="G33" s="66"/>
      <c r="H33" s="66"/>
      <c r="I33" s="67" t="s">
        <v>40</v>
      </c>
      <c r="J33" s="68">
        <f t="shared" si="3"/>
        <v>1</v>
      </c>
      <c r="K33" s="69" t="s">
        <v>64</v>
      </c>
      <c r="L33" s="69" t="s">
        <v>7</v>
      </c>
      <c r="M33" s="70"/>
      <c r="N33" s="66"/>
      <c r="O33" s="66"/>
      <c r="P33" s="71"/>
      <c r="Q33" s="66"/>
      <c r="R33" s="66"/>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105">
        <f t="shared" si="4"/>
        <v>103940.77782816</v>
      </c>
      <c r="BB33" s="103">
        <f t="shared" si="5"/>
        <v>103940.77782816</v>
      </c>
      <c r="BC33" s="72" t="str">
        <f t="shared" si="6"/>
        <v>INR  One Lakh Three Thousand Nine Hundred &amp; Forty  and Paise Seventy Eight Only</v>
      </c>
      <c r="BE33" s="73">
        <v>75033</v>
      </c>
      <c r="BF33" s="65">
        <v>74603</v>
      </c>
      <c r="BG33" s="80">
        <f t="shared" si="0"/>
        <v>84390.91360000001</v>
      </c>
      <c r="BH33" s="80">
        <f t="shared" si="1"/>
        <v>84877.32960000001</v>
      </c>
      <c r="IE33" s="22"/>
      <c r="IF33" s="22"/>
      <c r="IG33" s="22"/>
      <c r="IH33" s="22"/>
      <c r="II33" s="22"/>
    </row>
    <row r="34" spans="1:243" s="21" customFormat="1" ht="70.5" customHeight="1">
      <c r="A34" s="32">
        <v>22</v>
      </c>
      <c r="B34" s="63" t="s">
        <v>230</v>
      </c>
      <c r="C34" s="75" t="s">
        <v>73</v>
      </c>
      <c r="D34" s="64">
        <v>16692.850000000002</v>
      </c>
      <c r="E34" s="78" t="s">
        <v>220</v>
      </c>
      <c r="F34" s="73">
        <v>21.492800000000003</v>
      </c>
      <c r="G34" s="77">
        <f>F34*D34</f>
        <v>358776.0864800001</v>
      </c>
      <c r="H34" s="66"/>
      <c r="I34" s="67" t="s">
        <v>40</v>
      </c>
      <c r="J34" s="68">
        <f t="shared" si="3"/>
        <v>1</v>
      </c>
      <c r="K34" s="69" t="s">
        <v>64</v>
      </c>
      <c r="L34" s="69" t="s">
        <v>7</v>
      </c>
      <c r="M34" s="70"/>
      <c r="N34" s="66"/>
      <c r="O34" s="66"/>
      <c r="P34" s="71"/>
      <c r="Q34" s="66"/>
      <c r="R34" s="66"/>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105">
        <f t="shared" si="4"/>
        <v>358776.0864800001</v>
      </c>
      <c r="BB34" s="103">
        <f t="shared" si="5"/>
        <v>358776.0864800001</v>
      </c>
      <c r="BC34" s="72" t="str">
        <f t="shared" si="6"/>
        <v>INR  Three Lakh Fifty Eight Thousand Seven Hundred &amp; Seventy Six  and Paise Nine Only</v>
      </c>
      <c r="BE34" s="73">
        <v>19</v>
      </c>
      <c r="BF34" s="65">
        <v>75033</v>
      </c>
      <c r="BG34" s="80">
        <f t="shared" si="0"/>
        <v>84877.32960000001</v>
      </c>
      <c r="BH34" s="80">
        <f t="shared" si="1"/>
        <v>21.492800000000003</v>
      </c>
      <c r="IE34" s="22"/>
      <c r="IF34" s="22"/>
      <c r="IG34" s="22"/>
      <c r="IH34" s="22"/>
      <c r="II34" s="22"/>
    </row>
    <row r="35" spans="1:243" s="21" customFormat="1" ht="83.25" customHeight="1">
      <c r="A35" s="32">
        <v>23</v>
      </c>
      <c r="B35" s="63" t="s">
        <v>251</v>
      </c>
      <c r="C35" s="75" t="s">
        <v>74</v>
      </c>
      <c r="D35" s="64">
        <v>282.2</v>
      </c>
      <c r="E35" s="81" t="s">
        <v>229</v>
      </c>
      <c r="F35" s="73">
        <v>835.9568</v>
      </c>
      <c r="G35" s="77">
        <f>F35*D35</f>
        <v>235907.00896</v>
      </c>
      <c r="H35" s="66"/>
      <c r="I35" s="67" t="s">
        <v>40</v>
      </c>
      <c r="J35" s="68">
        <f t="shared" si="3"/>
        <v>1</v>
      </c>
      <c r="K35" s="69" t="s">
        <v>64</v>
      </c>
      <c r="L35" s="69" t="s">
        <v>7</v>
      </c>
      <c r="M35" s="70"/>
      <c r="N35" s="66"/>
      <c r="O35" s="66"/>
      <c r="P35" s="71"/>
      <c r="Q35" s="66"/>
      <c r="R35" s="66"/>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105">
        <f t="shared" si="4"/>
        <v>235907.00896</v>
      </c>
      <c r="BB35" s="103">
        <f t="shared" si="5"/>
        <v>235907.00896</v>
      </c>
      <c r="BC35" s="72" t="str">
        <f t="shared" si="6"/>
        <v>INR  Two Lakh Thirty Five Thousand Nine Hundred &amp; Seven  and Paise One Only</v>
      </c>
      <c r="BE35" s="73">
        <v>739</v>
      </c>
      <c r="BF35" s="65">
        <v>75463</v>
      </c>
      <c r="BG35" s="80">
        <f t="shared" si="0"/>
        <v>85363.74560000001</v>
      </c>
      <c r="BH35" s="80">
        <f t="shared" si="1"/>
        <v>835.9568</v>
      </c>
      <c r="IE35" s="22"/>
      <c r="IF35" s="22"/>
      <c r="IG35" s="22"/>
      <c r="IH35" s="22"/>
      <c r="II35" s="22"/>
    </row>
    <row r="36" spans="1:243" s="21" customFormat="1" ht="81.75" customHeight="1">
      <c r="A36" s="32">
        <v>24</v>
      </c>
      <c r="B36" s="63" t="s">
        <v>252</v>
      </c>
      <c r="C36" s="75" t="s">
        <v>75</v>
      </c>
      <c r="D36" s="64">
        <v>408.8</v>
      </c>
      <c r="E36" s="64" t="s">
        <v>220</v>
      </c>
      <c r="F36" s="73">
        <v>56.56000000000001</v>
      </c>
      <c r="G36" s="66">
        <v>20440</v>
      </c>
      <c r="H36" s="66"/>
      <c r="I36" s="67" t="s">
        <v>40</v>
      </c>
      <c r="J36" s="68">
        <f t="shared" si="3"/>
        <v>1</v>
      </c>
      <c r="K36" s="69" t="s">
        <v>64</v>
      </c>
      <c r="L36" s="69" t="s">
        <v>7</v>
      </c>
      <c r="M36" s="70"/>
      <c r="N36" s="66"/>
      <c r="O36" s="66"/>
      <c r="P36" s="71"/>
      <c r="Q36" s="66"/>
      <c r="R36" s="66"/>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105">
        <f t="shared" si="4"/>
        <v>23121.728000000003</v>
      </c>
      <c r="BB36" s="103">
        <f t="shared" si="5"/>
        <v>23121.728000000003</v>
      </c>
      <c r="BC36" s="72" t="str">
        <f t="shared" si="6"/>
        <v>INR  Twenty Three Thousand One Hundred &amp; Twenty One  and Paise Seventy Three Only</v>
      </c>
      <c r="BE36" s="73">
        <v>50</v>
      </c>
      <c r="BF36" s="65">
        <v>5172</v>
      </c>
      <c r="BG36" s="80">
        <f t="shared" si="0"/>
        <v>5850.566400000001</v>
      </c>
      <c r="BH36" s="80">
        <f t="shared" si="1"/>
        <v>56.56000000000001</v>
      </c>
      <c r="IE36" s="22"/>
      <c r="IF36" s="22"/>
      <c r="IG36" s="22"/>
      <c r="IH36" s="22"/>
      <c r="II36" s="22"/>
    </row>
    <row r="37" spans="1:243" s="21" customFormat="1" ht="81.75" customHeight="1">
      <c r="A37" s="32">
        <v>25</v>
      </c>
      <c r="B37" s="63" t="s">
        <v>253</v>
      </c>
      <c r="C37" s="75" t="s">
        <v>76</v>
      </c>
      <c r="D37" s="64">
        <v>329</v>
      </c>
      <c r="E37" s="64" t="s">
        <v>220</v>
      </c>
      <c r="F37" s="73">
        <v>63.34720000000001</v>
      </c>
      <c r="G37" s="66">
        <v>18424</v>
      </c>
      <c r="H37" s="66"/>
      <c r="I37" s="67" t="s">
        <v>40</v>
      </c>
      <c r="J37" s="68">
        <f t="shared" si="3"/>
        <v>1</v>
      </c>
      <c r="K37" s="69" t="s">
        <v>64</v>
      </c>
      <c r="L37" s="69" t="s">
        <v>7</v>
      </c>
      <c r="M37" s="70"/>
      <c r="N37" s="66"/>
      <c r="O37" s="66"/>
      <c r="P37" s="71"/>
      <c r="Q37" s="66"/>
      <c r="R37" s="66"/>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105">
        <f t="shared" si="4"/>
        <v>20841.228800000004</v>
      </c>
      <c r="BB37" s="103">
        <f t="shared" si="5"/>
        <v>20841.228800000004</v>
      </c>
      <c r="BC37" s="72" t="str">
        <f t="shared" si="6"/>
        <v>INR  Twenty Thousand Eight Hundred &amp; Forty One  and Paise Twenty Three Only</v>
      </c>
      <c r="BE37" s="73">
        <v>56</v>
      </c>
      <c r="BF37" s="65">
        <v>5395</v>
      </c>
      <c r="BG37" s="80">
        <f t="shared" si="0"/>
        <v>6102.8240000000005</v>
      </c>
      <c r="BH37" s="80">
        <f t="shared" si="1"/>
        <v>63.34720000000001</v>
      </c>
      <c r="IE37" s="22"/>
      <c r="IF37" s="22"/>
      <c r="IG37" s="22"/>
      <c r="IH37" s="22"/>
      <c r="II37" s="22"/>
    </row>
    <row r="38" spans="1:243" s="21" customFormat="1" ht="84.75" customHeight="1">
      <c r="A38" s="32">
        <v>26</v>
      </c>
      <c r="B38" s="63" t="s">
        <v>254</v>
      </c>
      <c r="C38" s="75" t="s">
        <v>77</v>
      </c>
      <c r="D38" s="64">
        <v>981.0500000000001</v>
      </c>
      <c r="E38" s="64" t="s">
        <v>220</v>
      </c>
      <c r="F38" s="73">
        <v>70.13440000000001</v>
      </c>
      <c r="G38" s="66">
        <v>60825.100000000006</v>
      </c>
      <c r="H38" s="66"/>
      <c r="I38" s="67" t="s">
        <v>40</v>
      </c>
      <c r="J38" s="68">
        <f>IF(I38="Less(-)",-1,1)</f>
        <v>1</v>
      </c>
      <c r="K38" s="69" t="s">
        <v>64</v>
      </c>
      <c r="L38" s="69" t="s">
        <v>7</v>
      </c>
      <c r="M38" s="70"/>
      <c r="N38" s="66"/>
      <c r="O38" s="66"/>
      <c r="P38" s="71"/>
      <c r="Q38" s="66"/>
      <c r="R38" s="66"/>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105">
        <f>total_amount_ba($B$2,$D$2,D38,F38,J38,K38,M38)</f>
        <v>68805.35312000001</v>
      </c>
      <c r="BB38" s="103">
        <f>BA38+SUM(N38:AZ38)</f>
        <v>68805.35312000001</v>
      </c>
      <c r="BC38" s="72" t="str">
        <f>SpellNumber(L38,BB38)</f>
        <v>INR  Sixty Eight Thousand Eight Hundred &amp; Five  and Paise Thirty Five Only</v>
      </c>
      <c r="BE38" s="73">
        <v>62</v>
      </c>
      <c r="BF38" s="65">
        <v>5506</v>
      </c>
      <c r="BG38" s="80">
        <f t="shared" si="0"/>
        <v>6228.3872</v>
      </c>
      <c r="BH38" s="80">
        <f t="shared" si="1"/>
        <v>70.13440000000001</v>
      </c>
      <c r="IE38" s="22"/>
      <c r="IF38" s="22"/>
      <c r="IG38" s="22"/>
      <c r="IH38" s="22"/>
      <c r="II38" s="22"/>
    </row>
    <row r="39" spans="1:243" s="21" customFormat="1" ht="130.5" customHeight="1">
      <c r="A39" s="32">
        <v>27</v>
      </c>
      <c r="B39" s="63" t="s">
        <v>255</v>
      </c>
      <c r="C39" s="75" t="s">
        <v>78</v>
      </c>
      <c r="D39" s="64">
        <v>640</v>
      </c>
      <c r="E39" s="64" t="s">
        <v>256</v>
      </c>
      <c r="F39" s="73">
        <v>101.808</v>
      </c>
      <c r="G39" s="66">
        <v>57600</v>
      </c>
      <c r="H39" s="66"/>
      <c r="I39" s="67" t="s">
        <v>40</v>
      </c>
      <c r="J39" s="68">
        <f>IF(I39="Less(-)",-1,1)</f>
        <v>1</v>
      </c>
      <c r="K39" s="69" t="s">
        <v>64</v>
      </c>
      <c r="L39" s="69" t="s">
        <v>7</v>
      </c>
      <c r="M39" s="70"/>
      <c r="N39" s="66"/>
      <c r="O39" s="66"/>
      <c r="P39" s="71"/>
      <c r="Q39" s="66"/>
      <c r="R39" s="66"/>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105">
        <f>total_amount_ba($B$2,$D$2,D39,F39,J39,K39,M39)</f>
        <v>65157.12</v>
      </c>
      <c r="BB39" s="103">
        <f>BA39+SUM(N39:AZ39)</f>
        <v>65157.12</v>
      </c>
      <c r="BC39" s="72" t="str">
        <f>SpellNumber(L39,BB39)</f>
        <v>INR  Sixty Five Thousand One Hundred &amp; Fifty Seven  and Paise Twelve Only</v>
      </c>
      <c r="BE39" s="73">
        <v>90</v>
      </c>
      <c r="BF39" s="65">
        <v>5617</v>
      </c>
      <c r="BG39" s="80">
        <f t="shared" si="0"/>
        <v>6353.950400000001</v>
      </c>
      <c r="BH39" s="80">
        <f t="shared" si="1"/>
        <v>101.808</v>
      </c>
      <c r="IE39" s="22"/>
      <c r="IF39" s="22"/>
      <c r="IG39" s="22"/>
      <c r="IH39" s="22"/>
      <c r="II39" s="22"/>
    </row>
    <row r="40" spans="1:243" s="21" customFormat="1" ht="181.5" customHeight="1">
      <c r="A40" s="32">
        <v>28</v>
      </c>
      <c r="B40" s="63" t="s">
        <v>380</v>
      </c>
      <c r="C40" s="75" t="s">
        <v>79</v>
      </c>
      <c r="D40" s="64">
        <v>465.8</v>
      </c>
      <c r="E40" s="64" t="s">
        <v>256</v>
      </c>
      <c r="F40" s="73">
        <v>884.5984000000001</v>
      </c>
      <c r="G40" s="66">
        <v>364255.60000000003</v>
      </c>
      <c r="H40" s="66"/>
      <c r="I40" s="67" t="s">
        <v>40</v>
      </c>
      <c r="J40" s="68">
        <f t="shared" si="3"/>
        <v>1</v>
      </c>
      <c r="K40" s="69" t="s">
        <v>64</v>
      </c>
      <c r="L40" s="69" t="s">
        <v>7</v>
      </c>
      <c r="M40" s="70"/>
      <c r="N40" s="66"/>
      <c r="O40" s="66"/>
      <c r="P40" s="71"/>
      <c r="Q40" s="66"/>
      <c r="R40" s="66"/>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105">
        <f t="shared" si="4"/>
        <v>412045.9347200001</v>
      </c>
      <c r="BB40" s="103">
        <f t="shared" si="5"/>
        <v>412045.9347200001</v>
      </c>
      <c r="BC40" s="72" t="str">
        <f t="shared" si="6"/>
        <v>INR  Four Lakh Twelve Thousand  &amp;Forty Five  and Paise Ninety Three Only</v>
      </c>
      <c r="BE40" s="73">
        <v>782</v>
      </c>
      <c r="BF40" s="65">
        <v>5728</v>
      </c>
      <c r="BG40" s="80">
        <f t="shared" si="0"/>
        <v>6479.5136</v>
      </c>
      <c r="BH40" s="80">
        <f t="shared" si="1"/>
        <v>884.5984000000001</v>
      </c>
      <c r="IE40" s="22"/>
      <c r="IF40" s="22"/>
      <c r="IG40" s="22"/>
      <c r="IH40" s="22"/>
      <c r="II40" s="22"/>
    </row>
    <row r="41" spans="1:243" s="21" customFormat="1" ht="96" customHeight="1">
      <c r="A41" s="32">
        <v>29</v>
      </c>
      <c r="B41" s="63" t="s">
        <v>257</v>
      </c>
      <c r="C41" s="75" t="s">
        <v>80</v>
      </c>
      <c r="D41" s="64">
        <v>250</v>
      </c>
      <c r="E41" s="82" t="s">
        <v>220</v>
      </c>
      <c r="F41" s="73">
        <v>233.02720000000002</v>
      </c>
      <c r="G41" s="66"/>
      <c r="H41" s="66"/>
      <c r="I41" s="67" t="s">
        <v>40</v>
      </c>
      <c r="J41" s="68">
        <f t="shared" si="3"/>
        <v>1</v>
      </c>
      <c r="K41" s="69" t="s">
        <v>64</v>
      </c>
      <c r="L41" s="69" t="s">
        <v>7</v>
      </c>
      <c r="M41" s="70"/>
      <c r="N41" s="66"/>
      <c r="O41" s="66"/>
      <c r="P41" s="71"/>
      <c r="Q41" s="66"/>
      <c r="R41" s="66"/>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105">
        <f t="shared" si="4"/>
        <v>58256.8</v>
      </c>
      <c r="BB41" s="103">
        <f t="shared" si="5"/>
        <v>58256.8</v>
      </c>
      <c r="BC41" s="72" t="str">
        <f t="shared" si="6"/>
        <v>INR  Fifty Eight Thousand Two Hundred &amp; Fifty Six  and Paise Eighty Only</v>
      </c>
      <c r="BE41" s="73">
        <v>206</v>
      </c>
      <c r="BF41" s="65">
        <v>5839</v>
      </c>
      <c r="BG41" s="80">
        <f t="shared" si="0"/>
        <v>6605.076800000001</v>
      </c>
      <c r="BH41" s="80">
        <f t="shared" si="1"/>
        <v>233.02720000000002</v>
      </c>
      <c r="IE41" s="22"/>
      <c r="IF41" s="22"/>
      <c r="IG41" s="22"/>
      <c r="IH41" s="22"/>
      <c r="II41" s="22"/>
    </row>
    <row r="42" spans="1:243" s="21" customFormat="1" ht="207.75" customHeight="1">
      <c r="A42" s="32">
        <v>30</v>
      </c>
      <c r="B42" s="63" t="s">
        <v>258</v>
      </c>
      <c r="C42" s="75" t="s">
        <v>81</v>
      </c>
      <c r="D42" s="64">
        <v>2200</v>
      </c>
      <c r="E42" s="64" t="s">
        <v>220</v>
      </c>
      <c r="F42" s="73">
        <v>662.8832000000001</v>
      </c>
      <c r="G42" s="66"/>
      <c r="H42" s="66"/>
      <c r="I42" s="67" t="s">
        <v>40</v>
      </c>
      <c r="J42" s="68">
        <f t="shared" si="3"/>
        <v>1</v>
      </c>
      <c r="K42" s="69" t="s">
        <v>64</v>
      </c>
      <c r="L42" s="69" t="s">
        <v>7</v>
      </c>
      <c r="M42" s="70"/>
      <c r="N42" s="66"/>
      <c r="O42" s="66"/>
      <c r="P42" s="71"/>
      <c r="Q42" s="66"/>
      <c r="R42" s="66"/>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105">
        <f t="shared" si="4"/>
        <v>1458343.0400000003</v>
      </c>
      <c r="BB42" s="103">
        <f t="shared" si="5"/>
        <v>1458343.0400000003</v>
      </c>
      <c r="BC42" s="72" t="str">
        <f t="shared" si="6"/>
        <v>INR  Fourteen Lakh Fifty Eight Thousand Three Hundred &amp; Forty Three  and Paise Four Only</v>
      </c>
      <c r="BE42" s="73">
        <v>586</v>
      </c>
      <c r="BF42" s="65">
        <v>674</v>
      </c>
      <c r="BG42" s="80">
        <f t="shared" si="0"/>
        <v>762.4288000000001</v>
      </c>
      <c r="BH42" s="80">
        <f t="shared" si="1"/>
        <v>662.8832000000001</v>
      </c>
      <c r="IE42" s="22"/>
      <c r="IF42" s="22"/>
      <c r="IG42" s="22"/>
      <c r="IH42" s="22"/>
      <c r="II42" s="22"/>
    </row>
    <row r="43" spans="1:243" s="21" customFormat="1" ht="113.25" customHeight="1">
      <c r="A43" s="32">
        <v>31</v>
      </c>
      <c r="B43" s="63" t="s">
        <v>259</v>
      </c>
      <c r="C43" s="75" t="s">
        <v>82</v>
      </c>
      <c r="D43" s="64">
        <v>2093.85</v>
      </c>
      <c r="E43" s="64" t="s">
        <v>220</v>
      </c>
      <c r="F43" s="73">
        <v>99.54560000000001</v>
      </c>
      <c r="G43" s="66"/>
      <c r="H43" s="66"/>
      <c r="I43" s="67" t="s">
        <v>40</v>
      </c>
      <c r="J43" s="68">
        <f t="shared" si="3"/>
        <v>1</v>
      </c>
      <c r="K43" s="69" t="s">
        <v>64</v>
      </c>
      <c r="L43" s="69" t="s">
        <v>7</v>
      </c>
      <c r="M43" s="70"/>
      <c r="N43" s="66"/>
      <c r="O43" s="66"/>
      <c r="P43" s="71"/>
      <c r="Q43" s="66"/>
      <c r="R43" s="66"/>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105">
        <f t="shared" si="4"/>
        <v>208433.55456000002</v>
      </c>
      <c r="BB43" s="103">
        <f t="shared" si="5"/>
        <v>208433.55456000002</v>
      </c>
      <c r="BC43" s="72" t="str">
        <f t="shared" si="6"/>
        <v>INR  Two Lakh Eight Thousand Four Hundred &amp; Thirty Three  and Paise Fifty Five Only</v>
      </c>
      <c r="BE43" s="73">
        <v>88</v>
      </c>
      <c r="BF43" s="65">
        <v>686</v>
      </c>
      <c r="BG43" s="80">
        <f t="shared" si="0"/>
        <v>776.0032000000001</v>
      </c>
      <c r="BH43" s="80">
        <f t="shared" si="1"/>
        <v>99.54560000000001</v>
      </c>
      <c r="IE43" s="22"/>
      <c r="IF43" s="22"/>
      <c r="IG43" s="22"/>
      <c r="IH43" s="22"/>
      <c r="II43" s="22"/>
    </row>
    <row r="44" spans="1:243" s="21" customFormat="1" ht="83.25" customHeight="1">
      <c r="A44" s="32">
        <v>32</v>
      </c>
      <c r="B44" s="63" t="s">
        <v>260</v>
      </c>
      <c r="C44" s="75" t="s">
        <v>83</v>
      </c>
      <c r="D44" s="64">
        <v>58.2</v>
      </c>
      <c r="E44" s="79" t="s">
        <v>229</v>
      </c>
      <c r="F44" s="73">
        <v>6394.673600000001</v>
      </c>
      <c r="G44" s="66"/>
      <c r="H44" s="66"/>
      <c r="I44" s="67" t="s">
        <v>40</v>
      </c>
      <c r="J44" s="68">
        <f t="shared" si="3"/>
        <v>1</v>
      </c>
      <c r="K44" s="69" t="s">
        <v>64</v>
      </c>
      <c r="L44" s="69" t="s">
        <v>7</v>
      </c>
      <c r="M44" s="70"/>
      <c r="N44" s="66"/>
      <c r="O44" s="66"/>
      <c r="P44" s="71"/>
      <c r="Q44" s="66"/>
      <c r="R44" s="66"/>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105">
        <f t="shared" si="4"/>
        <v>372170.0035200001</v>
      </c>
      <c r="BB44" s="103">
        <f t="shared" si="5"/>
        <v>372170.0035200001</v>
      </c>
      <c r="BC44" s="72" t="str">
        <f t="shared" si="6"/>
        <v>INR  Three Lakh Seventy Two Thousand One Hundred &amp; Seventy  Only</v>
      </c>
      <c r="BE44" s="73">
        <v>5653</v>
      </c>
      <c r="BF44" s="65">
        <v>698</v>
      </c>
      <c r="BG44" s="80">
        <f t="shared" si="0"/>
        <v>789.5776000000001</v>
      </c>
      <c r="BH44" s="80">
        <f t="shared" si="1"/>
        <v>6394.673600000001</v>
      </c>
      <c r="IE44" s="22"/>
      <c r="IF44" s="22"/>
      <c r="IG44" s="22"/>
      <c r="IH44" s="22"/>
      <c r="II44" s="22"/>
    </row>
    <row r="45" spans="1:243" s="21" customFormat="1" ht="256.5" customHeight="1">
      <c r="A45" s="32">
        <v>33</v>
      </c>
      <c r="B45" s="63" t="s">
        <v>381</v>
      </c>
      <c r="C45" s="75" t="s">
        <v>84</v>
      </c>
      <c r="D45" s="64">
        <v>1310</v>
      </c>
      <c r="E45" s="64" t="s">
        <v>220</v>
      </c>
      <c r="F45" s="73">
        <v>298.6368</v>
      </c>
      <c r="G45" s="66"/>
      <c r="H45" s="66"/>
      <c r="I45" s="67" t="s">
        <v>40</v>
      </c>
      <c r="J45" s="68">
        <f>IF(I45="Less(-)",-1,1)</f>
        <v>1</v>
      </c>
      <c r="K45" s="69" t="s">
        <v>64</v>
      </c>
      <c r="L45" s="69" t="s">
        <v>7</v>
      </c>
      <c r="M45" s="70"/>
      <c r="N45" s="66"/>
      <c r="O45" s="66"/>
      <c r="P45" s="71"/>
      <c r="Q45" s="66"/>
      <c r="R45" s="66"/>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105">
        <f>total_amount_ba($B$2,$D$2,D45,F45,J45,K45,M45)</f>
        <v>391214.208</v>
      </c>
      <c r="BB45" s="103">
        <f>BA45+SUM(N45:AZ45)</f>
        <v>391214.208</v>
      </c>
      <c r="BC45" s="72" t="str">
        <f>SpellNumber(L45,BB45)</f>
        <v>INR  Three Lakh Ninety One Thousand Two Hundred &amp; Fourteen  and Paise Twenty One Only</v>
      </c>
      <c r="BE45" s="73">
        <v>264</v>
      </c>
      <c r="BF45" s="65">
        <v>710</v>
      </c>
      <c r="BG45" s="80">
        <f t="shared" si="0"/>
        <v>803.152</v>
      </c>
      <c r="BH45" s="80">
        <f t="shared" si="1"/>
        <v>298.6368</v>
      </c>
      <c r="IE45" s="22"/>
      <c r="IF45" s="22"/>
      <c r="IG45" s="22"/>
      <c r="IH45" s="22"/>
      <c r="II45" s="22"/>
    </row>
    <row r="46" spans="1:243" s="21" customFormat="1" ht="270.75" customHeight="1">
      <c r="A46" s="32">
        <v>34</v>
      </c>
      <c r="B46" s="63" t="s">
        <v>261</v>
      </c>
      <c r="C46" s="75" t="s">
        <v>182</v>
      </c>
      <c r="D46" s="64">
        <v>820</v>
      </c>
      <c r="E46" s="74" t="s">
        <v>220</v>
      </c>
      <c r="F46" s="73">
        <v>303.116352</v>
      </c>
      <c r="G46" s="66"/>
      <c r="H46" s="66"/>
      <c r="I46" s="67" t="s">
        <v>40</v>
      </c>
      <c r="J46" s="68">
        <f t="shared" si="3"/>
        <v>1</v>
      </c>
      <c r="K46" s="69" t="s">
        <v>64</v>
      </c>
      <c r="L46" s="69" t="s">
        <v>7</v>
      </c>
      <c r="M46" s="70"/>
      <c r="N46" s="66"/>
      <c r="O46" s="66"/>
      <c r="P46" s="71"/>
      <c r="Q46" s="66"/>
      <c r="R46" s="66"/>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05">
        <f t="shared" si="4"/>
        <v>248555.40864</v>
      </c>
      <c r="BB46" s="103">
        <f t="shared" si="5"/>
        <v>248555.40864</v>
      </c>
      <c r="BC46" s="72" t="str">
        <f t="shared" si="6"/>
        <v>INR  Two Lakh Forty Eight Thousand Five Hundred &amp; Fifty Five  and Paise Forty One Only</v>
      </c>
      <c r="BE46" s="73">
        <v>267.96</v>
      </c>
      <c r="BF46" s="65">
        <v>196</v>
      </c>
      <c r="BG46" s="80">
        <f t="shared" si="0"/>
        <v>221.7152</v>
      </c>
      <c r="BH46" s="80">
        <f t="shared" si="1"/>
        <v>303.116352</v>
      </c>
      <c r="IE46" s="22"/>
      <c r="IF46" s="22"/>
      <c r="IG46" s="22"/>
      <c r="IH46" s="22"/>
      <c r="II46" s="22"/>
    </row>
    <row r="47" spans="1:243" s="21" customFormat="1" ht="256.5" customHeight="1">
      <c r="A47" s="32">
        <v>35</v>
      </c>
      <c r="B47" s="63" t="s">
        <v>382</v>
      </c>
      <c r="C47" s="75" t="s">
        <v>183</v>
      </c>
      <c r="D47" s="64">
        <v>410</v>
      </c>
      <c r="E47" s="74" t="s">
        <v>220</v>
      </c>
      <c r="F47" s="73">
        <v>307.66377600000004</v>
      </c>
      <c r="G47" s="66"/>
      <c r="H47" s="66"/>
      <c r="I47" s="67" t="s">
        <v>40</v>
      </c>
      <c r="J47" s="68">
        <f t="shared" si="3"/>
        <v>1</v>
      </c>
      <c r="K47" s="69" t="s">
        <v>64</v>
      </c>
      <c r="L47" s="69" t="s">
        <v>7</v>
      </c>
      <c r="M47" s="70"/>
      <c r="N47" s="66"/>
      <c r="O47" s="66"/>
      <c r="P47" s="71"/>
      <c r="Q47" s="66"/>
      <c r="R47" s="66"/>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105">
        <f t="shared" si="4"/>
        <v>126142.14816000001</v>
      </c>
      <c r="BB47" s="103">
        <f t="shared" si="5"/>
        <v>126142.14816000001</v>
      </c>
      <c r="BC47" s="72" t="str">
        <f t="shared" si="6"/>
        <v>INR  One Lakh Twenty Six Thousand One Hundred &amp; Forty Two  and Paise Fifteen Only</v>
      </c>
      <c r="BE47" s="73">
        <v>271.98</v>
      </c>
      <c r="BF47" s="65">
        <v>1012</v>
      </c>
      <c r="BG47" s="80">
        <f t="shared" si="0"/>
        <v>1144.7744</v>
      </c>
      <c r="BH47" s="80">
        <f t="shared" si="1"/>
        <v>307.66377600000004</v>
      </c>
      <c r="IE47" s="22"/>
      <c r="IF47" s="22"/>
      <c r="IG47" s="22"/>
      <c r="IH47" s="22"/>
      <c r="II47" s="22"/>
    </row>
    <row r="48" spans="1:243" s="21" customFormat="1" ht="285.75" customHeight="1">
      <c r="A48" s="32">
        <v>36</v>
      </c>
      <c r="B48" s="83" t="s">
        <v>262</v>
      </c>
      <c r="C48" s="75" t="s">
        <v>85</v>
      </c>
      <c r="D48" s="64">
        <v>125</v>
      </c>
      <c r="E48" s="81" t="s">
        <v>220</v>
      </c>
      <c r="F48" s="73">
        <v>842.7440000000001</v>
      </c>
      <c r="G48" s="66"/>
      <c r="H48" s="66"/>
      <c r="I48" s="67" t="s">
        <v>40</v>
      </c>
      <c r="J48" s="68">
        <f t="shared" si="3"/>
        <v>1</v>
      </c>
      <c r="K48" s="69" t="s">
        <v>64</v>
      </c>
      <c r="L48" s="69" t="s">
        <v>7</v>
      </c>
      <c r="M48" s="70"/>
      <c r="N48" s="66"/>
      <c r="O48" s="66"/>
      <c r="P48" s="71"/>
      <c r="Q48" s="66"/>
      <c r="R48" s="66"/>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05">
        <f t="shared" si="4"/>
        <v>105343.00000000001</v>
      </c>
      <c r="BB48" s="103">
        <f t="shared" si="5"/>
        <v>105343.00000000001</v>
      </c>
      <c r="BC48" s="72" t="str">
        <f t="shared" si="6"/>
        <v>INR  One Lakh Five Thousand Three Hundred &amp; Forty Three  Only</v>
      </c>
      <c r="BE48" s="73">
        <v>745</v>
      </c>
      <c r="BF48" s="65">
        <v>1024</v>
      </c>
      <c r="BG48" s="80">
        <f t="shared" si="0"/>
        <v>1158.3488000000002</v>
      </c>
      <c r="BH48" s="80">
        <f t="shared" si="1"/>
        <v>842.7440000000001</v>
      </c>
      <c r="IE48" s="22"/>
      <c r="IF48" s="22"/>
      <c r="IG48" s="22"/>
      <c r="IH48" s="22"/>
      <c r="II48" s="22"/>
    </row>
    <row r="49" spans="1:243" s="21" customFormat="1" ht="277.5" customHeight="1">
      <c r="A49" s="32">
        <v>37</v>
      </c>
      <c r="B49" s="83" t="s">
        <v>262</v>
      </c>
      <c r="C49" s="75" t="s">
        <v>86</v>
      </c>
      <c r="D49" s="64">
        <v>116.62</v>
      </c>
      <c r="E49" s="81" t="s">
        <v>220</v>
      </c>
      <c r="F49" s="73">
        <v>848.4000000000001</v>
      </c>
      <c r="G49" s="66"/>
      <c r="H49" s="66"/>
      <c r="I49" s="67" t="s">
        <v>40</v>
      </c>
      <c r="J49" s="68">
        <f t="shared" si="3"/>
        <v>1</v>
      </c>
      <c r="K49" s="69" t="s">
        <v>64</v>
      </c>
      <c r="L49" s="69" t="s">
        <v>7</v>
      </c>
      <c r="M49" s="70"/>
      <c r="N49" s="66"/>
      <c r="O49" s="66"/>
      <c r="P49" s="71"/>
      <c r="Q49" s="66"/>
      <c r="R49" s="66"/>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105">
        <f t="shared" si="4"/>
        <v>98940.40800000001</v>
      </c>
      <c r="BB49" s="103">
        <f t="shared" si="5"/>
        <v>98940.40800000001</v>
      </c>
      <c r="BC49" s="72" t="str">
        <f t="shared" si="6"/>
        <v>INR  Ninety Eight Thousand Nine Hundred &amp; Forty  and Paise Forty One Only</v>
      </c>
      <c r="BE49" s="73">
        <v>750</v>
      </c>
      <c r="BF49" s="65">
        <v>1036</v>
      </c>
      <c r="BG49" s="80">
        <f t="shared" si="0"/>
        <v>1171.9232000000002</v>
      </c>
      <c r="BH49" s="80">
        <f t="shared" si="1"/>
        <v>848.4000000000001</v>
      </c>
      <c r="IE49" s="22"/>
      <c r="IF49" s="22"/>
      <c r="IG49" s="22"/>
      <c r="IH49" s="22"/>
      <c r="II49" s="22"/>
    </row>
    <row r="50" spans="1:243" s="21" customFormat="1" ht="279.75" customHeight="1">
      <c r="A50" s="32">
        <v>38</v>
      </c>
      <c r="B50" s="83" t="s">
        <v>262</v>
      </c>
      <c r="C50" s="75" t="s">
        <v>87</v>
      </c>
      <c r="D50" s="64">
        <v>118</v>
      </c>
      <c r="E50" s="81" t="s">
        <v>220</v>
      </c>
      <c r="F50" s="73">
        <v>854.0560000000002</v>
      </c>
      <c r="G50" s="66"/>
      <c r="H50" s="66"/>
      <c r="I50" s="67" t="s">
        <v>40</v>
      </c>
      <c r="J50" s="68">
        <f t="shared" si="3"/>
        <v>1</v>
      </c>
      <c r="K50" s="69" t="s">
        <v>64</v>
      </c>
      <c r="L50" s="69" t="s">
        <v>7</v>
      </c>
      <c r="M50" s="70"/>
      <c r="N50" s="66"/>
      <c r="O50" s="66"/>
      <c r="P50" s="71"/>
      <c r="Q50" s="66"/>
      <c r="R50" s="66"/>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105">
        <f t="shared" si="4"/>
        <v>100778.60800000002</v>
      </c>
      <c r="BB50" s="103">
        <f t="shared" si="5"/>
        <v>100778.60800000002</v>
      </c>
      <c r="BC50" s="72" t="str">
        <f t="shared" si="6"/>
        <v>INR  One Lakh Seven Hundred &amp; Seventy Eight  and Paise Sixty One Only</v>
      </c>
      <c r="BE50" s="73">
        <v>755</v>
      </c>
      <c r="BF50" s="65">
        <v>1048</v>
      </c>
      <c r="BG50" s="80">
        <f t="shared" si="0"/>
        <v>1185.4976000000001</v>
      </c>
      <c r="BH50" s="80">
        <f t="shared" si="1"/>
        <v>854.0560000000002</v>
      </c>
      <c r="IE50" s="22"/>
      <c r="IF50" s="22"/>
      <c r="IG50" s="22"/>
      <c r="IH50" s="22"/>
      <c r="II50" s="22"/>
    </row>
    <row r="51" spans="1:243" s="21" customFormat="1" ht="279.75" customHeight="1">
      <c r="A51" s="32">
        <v>39</v>
      </c>
      <c r="B51" s="83" t="s">
        <v>263</v>
      </c>
      <c r="C51" s="75" t="s">
        <v>88</v>
      </c>
      <c r="D51" s="64">
        <v>160</v>
      </c>
      <c r="E51" s="81" t="s">
        <v>220</v>
      </c>
      <c r="F51" s="73">
        <v>848.4000000000001</v>
      </c>
      <c r="G51" s="66"/>
      <c r="H51" s="66"/>
      <c r="I51" s="67" t="s">
        <v>40</v>
      </c>
      <c r="J51" s="68">
        <f t="shared" si="3"/>
        <v>1</v>
      </c>
      <c r="K51" s="69" t="s">
        <v>64</v>
      </c>
      <c r="L51" s="69" t="s">
        <v>7</v>
      </c>
      <c r="M51" s="70"/>
      <c r="N51" s="66"/>
      <c r="O51" s="66"/>
      <c r="P51" s="71"/>
      <c r="Q51" s="66"/>
      <c r="R51" s="66"/>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105">
        <f t="shared" si="4"/>
        <v>135744</v>
      </c>
      <c r="BB51" s="103">
        <f t="shared" si="5"/>
        <v>135744</v>
      </c>
      <c r="BC51" s="72" t="str">
        <f t="shared" si="6"/>
        <v>INR  One Lakh Thirty Five Thousand Seven Hundred &amp; Forty Four  Only</v>
      </c>
      <c r="BE51" s="73">
        <v>750</v>
      </c>
      <c r="BF51" s="65">
        <v>224</v>
      </c>
      <c r="BG51" s="80">
        <f t="shared" si="0"/>
        <v>253.38880000000003</v>
      </c>
      <c r="BH51" s="80">
        <f t="shared" si="1"/>
        <v>848.4000000000001</v>
      </c>
      <c r="IE51" s="22"/>
      <c r="IF51" s="22"/>
      <c r="IG51" s="22"/>
      <c r="IH51" s="22"/>
      <c r="II51" s="22"/>
    </row>
    <row r="52" spans="1:243" s="21" customFormat="1" ht="276.75" customHeight="1">
      <c r="A52" s="32">
        <v>40</v>
      </c>
      <c r="B52" s="83" t="s">
        <v>263</v>
      </c>
      <c r="C52" s="75" t="s">
        <v>89</v>
      </c>
      <c r="D52" s="64">
        <v>165</v>
      </c>
      <c r="E52" s="81" t="s">
        <v>220</v>
      </c>
      <c r="F52" s="73">
        <v>854.0560000000002</v>
      </c>
      <c r="G52" s="66"/>
      <c r="H52" s="66"/>
      <c r="I52" s="67" t="s">
        <v>40</v>
      </c>
      <c r="J52" s="68">
        <f>IF(I52="Less(-)",-1,1)</f>
        <v>1</v>
      </c>
      <c r="K52" s="69" t="s">
        <v>64</v>
      </c>
      <c r="L52" s="69" t="s">
        <v>7</v>
      </c>
      <c r="M52" s="70"/>
      <c r="N52" s="66"/>
      <c r="O52" s="66"/>
      <c r="P52" s="71"/>
      <c r="Q52" s="66"/>
      <c r="R52" s="66"/>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105">
        <f>total_amount_ba($B$2,$D$2,D52,F52,J52,K52,M52)</f>
        <v>140919.24000000002</v>
      </c>
      <c r="BB52" s="103">
        <f>BA52+SUM(N52:AZ52)</f>
        <v>140919.24000000002</v>
      </c>
      <c r="BC52" s="72" t="str">
        <f>SpellNumber(L52,BB52)</f>
        <v>INR  One Lakh Forty Thousand Nine Hundred &amp; Nineteen  and Paise Twenty Four Only</v>
      </c>
      <c r="BE52" s="73">
        <v>755</v>
      </c>
      <c r="BF52" s="65">
        <v>1150</v>
      </c>
      <c r="BG52" s="80">
        <f t="shared" si="0"/>
        <v>1300.8800000000003</v>
      </c>
      <c r="BH52" s="80">
        <f t="shared" si="1"/>
        <v>854.0560000000002</v>
      </c>
      <c r="IE52" s="22"/>
      <c r="IF52" s="22"/>
      <c r="IG52" s="22"/>
      <c r="IH52" s="22"/>
      <c r="II52" s="22"/>
    </row>
    <row r="53" spans="1:243" s="21" customFormat="1" ht="283.5" customHeight="1">
      <c r="A53" s="32">
        <v>41</v>
      </c>
      <c r="B53" s="83" t="s">
        <v>263</v>
      </c>
      <c r="C53" s="75" t="s">
        <v>90</v>
      </c>
      <c r="D53" s="64">
        <v>168</v>
      </c>
      <c r="E53" s="81" t="s">
        <v>220</v>
      </c>
      <c r="F53" s="73">
        <v>859.7120000000001</v>
      </c>
      <c r="G53" s="66"/>
      <c r="H53" s="66"/>
      <c r="I53" s="67" t="s">
        <v>40</v>
      </c>
      <c r="J53" s="68">
        <f t="shared" si="3"/>
        <v>1</v>
      </c>
      <c r="K53" s="69" t="s">
        <v>64</v>
      </c>
      <c r="L53" s="69" t="s">
        <v>7</v>
      </c>
      <c r="M53" s="70"/>
      <c r="N53" s="66"/>
      <c r="O53" s="66"/>
      <c r="P53" s="71"/>
      <c r="Q53" s="66"/>
      <c r="R53" s="66"/>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105">
        <f t="shared" si="4"/>
        <v>144431.616</v>
      </c>
      <c r="BB53" s="103">
        <f t="shared" si="5"/>
        <v>144431.616</v>
      </c>
      <c r="BC53" s="72" t="str">
        <f t="shared" si="6"/>
        <v>INR  One Lakh Forty Four Thousand Four Hundred &amp; Thirty One  and Paise Sixty Two Only</v>
      </c>
      <c r="BE53" s="73">
        <v>760</v>
      </c>
      <c r="BF53" s="65">
        <v>1162</v>
      </c>
      <c r="BG53" s="80">
        <f t="shared" si="0"/>
        <v>1314.4544</v>
      </c>
      <c r="BH53" s="80">
        <f t="shared" si="1"/>
        <v>859.7120000000001</v>
      </c>
      <c r="IE53" s="22"/>
      <c r="IF53" s="22"/>
      <c r="IG53" s="22"/>
      <c r="IH53" s="22"/>
      <c r="II53" s="22"/>
    </row>
    <row r="54" spans="1:243" s="21" customFormat="1" ht="229.5" customHeight="1">
      <c r="A54" s="32">
        <v>42</v>
      </c>
      <c r="B54" s="83" t="s">
        <v>264</v>
      </c>
      <c r="C54" s="75" t="s">
        <v>91</v>
      </c>
      <c r="D54" s="64">
        <v>3880</v>
      </c>
      <c r="E54" s="81" t="s">
        <v>220</v>
      </c>
      <c r="F54" s="73">
        <v>210.40320000000003</v>
      </c>
      <c r="G54" s="66"/>
      <c r="H54" s="66"/>
      <c r="I54" s="67" t="s">
        <v>40</v>
      </c>
      <c r="J54" s="68">
        <f t="shared" si="3"/>
        <v>1</v>
      </c>
      <c r="K54" s="69" t="s">
        <v>64</v>
      </c>
      <c r="L54" s="69" t="s">
        <v>7</v>
      </c>
      <c r="M54" s="70"/>
      <c r="N54" s="66"/>
      <c r="O54" s="66"/>
      <c r="P54" s="71"/>
      <c r="Q54" s="66"/>
      <c r="R54" s="66"/>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105">
        <f t="shared" si="4"/>
        <v>816364.4160000001</v>
      </c>
      <c r="BB54" s="103">
        <f t="shared" si="5"/>
        <v>816364.4160000001</v>
      </c>
      <c r="BC54" s="72" t="str">
        <f t="shared" si="6"/>
        <v>INR  Eight Lakh Sixteen Thousand Three Hundred &amp; Sixty Four  and Paise Forty Two Only</v>
      </c>
      <c r="BE54" s="73">
        <v>186</v>
      </c>
      <c r="BF54" s="65">
        <v>1174</v>
      </c>
      <c r="BG54" s="80">
        <f t="shared" si="0"/>
        <v>1328.0288</v>
      </c>
      <c r="BH54" s="80">
        <f t="shared" si="1"/>
        <v>210.40320000000003</v>
      </c>
      <c r="IE54" s="22"/>
      <c r="IF54" s="22"/>
      <c r="IG54" s="22"/>
      <c r="IH54" s="22"/>
      <c r="II54" s="22"/>
    </row>
    <row r="55" spans="1:243" s="21" customFormat="1" ht="181.5" customHeight="1">
      <c r="A55" s="32">
        <v>43</v>
      </c>
      <c r="B55" s="83" t="s">
        <v>265</v>
      </c>
      <c r="C55" s="75" t="s">
        <v>92</v>
      </c>
      <c r="D55" s="64">
        <v>3880</v>
      </c>
      <c r="E55" s="81" t="s">
        <v>220</v>
      </c>
      <c r="F55" s="73">
        <v>214.92800000000003</v>
      </c>
      <c r="G55" s="66"/>
      <c r="H55" s="66"/>
      <c r="I55" s="67" t="s">
        <v>40</v>
      </c>
      <c r="J55" s="68">
        <f t="shared" si="3"/>
        <v>1</v>
      </c>
      <c r="K55" s="69" t="s">
        <v>64</v>
      </c>
      <c r="L55" s="69" t="s">
        <v>7</v>
      </c>
      <c r="M55" s="70"/>
      <c r="N55" s="66"/>
      <c r="O55" s="66"/>
      <c r="P55" s="71"/>
      <c r="Q55" s="66"/>
      <c r="R55" s="66"/>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105">
        <f t="shared" si="4"/>
        <v>833920.6400000001</v>
      </c>
      <c r="BB55" s="103">
        <f t="shared" si="5"/>
        <v>833920.6400000001</v>
      </c>
      <c r="BC55" s="72" t="str">
        <f t="shared" si="6"/>
        <v>INR  Eight Lakh Thirty Three Thousand Nine Hundred &amp; Twenty  and Paise Sixty Four Only</v>
      </c>
      <c r="BE55" s="73">
        <v>190</v>
      </c>
      <c r="BF55" s="65">
        <v>1186</v>
      </c>
      <c r="BG55" s="80">
        <f t="shared" si="0"/>
        <v>1341.6032000000002</v>
      </c>
      <c r="BH55" s="80">
        <f t="shared" si="1"/>
        <v>214.92800000000003</v>
      </c>
      <c r="IE55" s="22"/>
      <c r="IF55" s="22"/>
      <c r="IG55" s="22"/>
      <c r="IH55" s="22"/>
      <c r="II55" s="22"/>
    </row>
    <row r="56" spans="1:243" s="21" customFormat="1" ht="180.75" customHeight="1">
      <c r="A56" s="32">
        <v>44</v>
      </c>
      <c r="B56" s="83" t="s">
        <v>266</v>
      </c>
      <c r="C56" s="75" t="s">
        <v>93</v>
      </c>
      <c r="D56" s="64">
        <v>3880</v>
      </c>
      <c r="E56" s="81" t="s">
        <v>220</v>
      </c>
      <c r="F56" s="73">
        <v>219.45280000000002</v>
      </c>
      <c r="G56" s="66"/>
      <c r="H56" s="66"/>
      <c r="I56" s="67" t="s">
        <v>40</v>
      </c>
      <c r="J56" s="68">
        <f t="shared" si="3"/>
        <v>1</v>
      </c>
      <c r="K56" s="69" t="s">
        <v>64</v>
      </c>
      <c r="L56" s="69" t="s">
        <v>7</v>
      </c>
      <c r="M56" s="70"/>
      <c r="N56" s="66"/>
      <c r="O56" s="66"/>
      <c r="P56" s="71"/>
      <c r="Q56" s="66"/>
      <c r="R56" s="66"/>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105">
        <f t="shared" si="4"/>
        <v>851476.8640000001</v>
      </c>
      <c r="BB56" s="103">
        <f t="shared" si="5"/>
        <v>851476.8640000001</v>
      </c>
      <c r="BC56" s="72" t="str">
        <f t="shared" si="6"/>
        <v>INR  Eight Lakh Fifty One Thousand Four Hundred &amp; Seventy Six  and Paise Eighty Six Only</v>
      </c>
      <c r="BE56" s="73">
        <v>194</v>
      </c>
      <c r="BF56" s="65">
        <v>698</v>
      </c>
      <c r="BG56" s="80">
        <f t="shared" si="0"/>
        <v>789.5776000000001</v>
      </c>
      <c r="BH56" s="80">
        <f t="shared" si="1"/>
        <v>219.45280000000002</v>
      </c>
      <c r="IE56" s="22"/>
      <c r="IF56" s="22"/>
      <c r="IG56" s="22"/>
      <c r="IH56" s="22"/>
      <c r="II56" s="22"/>
    </row>
    <row r="57" spans="1:243" s="21" customFormat="1" ht="182.25" customHeight="1">
      <c r="A57" s="32">
        <v>45</v>
      </c>
      <c r="B57" s="83" t="s">
        <v>267</v>
      </c>
      <c r="C57" s="75" t="s">
        <v>94</v>
      </c>
      <c r="D57" s="64">
        <v>235</v>
      </c>
      <c r="E57" s="81" t="s">
        <v>220</v>
      </c>
      <c r="F57" s="73">
        <v>223.97760000000002</v>
      </c>
      <c r="G57" s="66"/>
      <c r="H57" s="66"/>
      <c r="I57" s="67" t="s">
        <v>40</v>
      </c>
      <c r="J57" s="68">
        <f t="shared" si="3"/>
        <v>1</v>
      </c>
      <c r="K57" s="69" t="s">
        <v>64</v>
      </c>
      <c r="L57" s="69" t="s">
        <v>7</v>
      </c>
      <c r="M57" s="70"/>
      <c r="N57" s="66"/>
      <c r="O57" s="66"/>
      <c r="P57" s="71"/>
      <c r="Q57" s="66"/>
      <c r="R57" s="66"/>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105">
        <f t="shared" si="4"/>
        <v>52634.736000000004</v>
      </c>
      <c r="BB57" s="103">
        <f t="shared" si="5"/>
        <v>52634.736000000004</v>
      </c>
      <c r="BC57" s="72" t="str">
        <f t="shared" si="6"/>
        <v>INR  Fifty Two Thousand Six Hundred &amp; Thirty Four  and Paise Seventy Four Only</v>
      </c>
      <c r="BE57" s="73">
        <v>198</v>
      </c>
      <c r="BF57" s="65">
        <v>703</v>
      </c>
      <c r="BG57" s="80">
        <f t="shared" si="0"/>
        <v>795.2336000000001</v>
      </c>
      <c r="BH57" s="80">
        <f t="shared" si="1"/>
        <v>223.97760000000002</v>
      </c>
      <c r="IE57" s="22"/>
      <c r="IF57" s="22"/>
      <c r="IG57" s="22"/>
      <c r="IH57" s="22"/>
      <c r="II57" s="22"/>
    </row>
    <row r="58" spans="1:243" s="21" customFormat="1" ht="186" customHeight="1">
      <c r="A58" s="32">
        <v>46</v>
      </c>
      <c r="B58" s="83" t="s">
        <v>268</v>
      </c>
      <c r="C58" s="75" t="s">
        <v>95</v>
      </c>
      <c r="D58" s="64">
        <v>1170</v>
      </c>
      <c r="E58" s="81" t="s">
        <v>220</v>
      </c>
      <c r="F58" s="73">
        <v>182.12320000000003</v>
      </c>
      <c r="G58" s="66"/>
      <c r="H58" s="66"/>
      <c r="I58" s="67" t="s">
        <v>40</v>
      </c>
      <c r="J58" s="68">
        <f t="shared" si="3"/>
        <v>1</v>
      </c>
      <c r="K58" s="69" t="s">
        <v>64</v>
      </c>
      <c r="L58" s="69" t="s">
        <v>7</v>
      </c>
      <c r="M58" s="70"/>
      <c r="N58" s="66"/>
      <c r="O58" s="66"/>
      <c r="P58" s="71"/>
      <c r="Q58" s="66"/>
      <c r="R58" s="66"/>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105">
        <f t="shared" si="4"/>
        <v>213084.14400000003</v>
      </c>
      <c r="BB58" s="103">
        <f t="shared" si="5"/>
        <v>213084.14400000003</v>
      </c>
      <c r="BC58" s="72" t="str">
        <f t="shared" si="6"/>
        <v>INR  Two Lakh Thirteen Thousand  &amp;Eighty Four  and Paise Fourteen Only</v>
      </c>
      <c r="BE58" s="73">
        <v>161</v>
      </c>
      <c r="BF58" s="65">
        <v>708</v>
      </c>
      <c r="BG58" s="80">
        <f t="shared" si="0"/>
        <v>800.8896000000001</v>
      </c>
      <c r="BH58" s="80">
        <f t="shared" si="1"/>
        <v>182.12320000000003</v>
      </c>
      <c r="IE58" s="22"/>
      <c r="IF58" s="22"/>
      <c r="IG58" s="22"/>
      <c r="IH58" s="22"/>
      <c r="II58" s="22"/>
    </row>
    <row r="59" spans="1:243" s="21" customFormat="1" ht="177.75" customHeight="1">
      <c r="A59" s="32">
        <v>47</v>
      </c>
      <c r="B59" s="83" t="s">
        <v>269</v>
      </c>
      <c r="C59" s="75" t="s">
        <v>96</v>
      </c>
      <c r="D59" s="64">
        <v>1170</v>
      </c>
      <c r="E59" s="81" t="s">
        <v>220</v>
      </c>
      <c r="F59" s="73">
        <v>186.64800000000002</v>
      </c>
      <c r="G59" s="66"/>
      <c r="H59" s="66"/>
      <c r="I59" s="67" t="s">
        <v>40</v>
      </c>
      <c r="J59" s="68">
        <f>IF(I59="Less(-)",-1,1)</f>
        <v>1</v>
      </c>
      <c r="K59" s="69" t="s">
        <v>64</v>
      </c>
      <c r="L59" s="69" t="s">
        <v>7</v>
      </c>
      <c r="M59" s="70"/>
      <c r="N59" s="66"/>
      <c r="O59" s="66"/>
      <c r="P59" s="71"/>
      <c r="Q59" s="66"/>
      <c r="R59" s="66"/>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105">
        <f>total_amount_ba($B$2,$D$2,D59,F59,J59,K59,M59)</f>
        <v>218378.16000000003</v>
      </c>
      <c r="BB59" s="103">
        <f>BA59+SUM(N59:AZ59)</f>
        <v>218378.16000000003</v>
      </c>
      <c r="BC59" s="72" t="str">
        <f>SpellNumber(L59,BB59)</f>
        <v>INR  Two Lakh Eighteen Thousand Three Hundred &amp; Seventy Eight  and Paise Sixteen Only</v>
      </c>
      <c r="BE59" s="73">
        <v>165</v>
      </c>
      <c r="BF59" s="65">
        <v>713</v>
      </c>
      <c r="BG59" s="80">
        <f t="shared" si="0"/>
        <v>806.5456</v>
      </c>
      <c r="BH59" s="80">
        <f t="shared" si="1"/>
        <v>186.64800000000002</v>
      </c>
      <c r="IE59" s="22"/>
      <c r="IF59" s="22"/>
      <c r="IG59" s="22"/>
      <c r="IH59" s="22"/>
      <c r="II59" s="22"/>
    </row>
    <row r="60" spans="1:243" s="21" customFormat="1" ht="181.5" customHeight="1">
      <c r="A60" s="32">
        <v>48</v>
      </c>
      <c r="B60" s="83" t="s">
        <v>270</v>
      </c>
      <c r="C60" s="75" t="s">
        <v>97</v>
      </c>
      <c r="D60" s="64">
        <v>1170</v>
      </c>
      <c r="E60" s="81" t="s">
        <v>220</v>
      </c>
      <c r="F60" s="73">
        <v>191.17280000000002</v>
      </c>
      <c r="G60" s="66"/>
      <c r="H60" s="66"/>
      <c r="I60" s="67" t="s">
        <v>40</v>
      </c>
      <c r="J60" s="68">
        <f t="shared" si="3"/>
        <v>1</v>
      </c>
      <c r="K60" s="69" t="s">
        <v>64</v>
      </c>
      <c r="L60" s="69" t="s">
        <v>7</v>
      </c>
      <c r="M60" s="70"/>
      <c r="N60" s="66"/>
      <c r="O60" s="66"/>
      <c r="P60" s="71"/>
      <c r="Q60" s="66"/>
      <c r="R60" s="66"/>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105">
        <f t="shared" si="4"/>
        <v>223672.17600000004</v>
      </c>
      <c r="BB60" s="103">
        <f t="shared" si="5"/>
        <v>223672.17600000004</v>
      </c>
      <c r="BC60" s="72" t="str">
        <f t="shared" si="6"/>
        <v>INR  Two Lakh Twenty Three Thousand Six Hundred &amp; Seventy Two  and Paise Eighteen Only</v>
      </c>
      <c r="BE60" s="73">
        <v>169</v>
      </c>
      <c r="BF60" s="65">
        <v>703</v>
      </c>
      <c r="BG60" s="80">
        <f t="shared" si="0"/>
        <v>795.2336000000001</v>
      </c>
      <c r="BH60" s="80">
        <f t="shared" si="1"/>
        <v>191.17280000000002</v>
      </c>
      <c r="IE60" s="22"/>
      <c r="IF60" s="22"/>
      <c r="IG60" s="22"/>
      <c r="IH60" s="22"/>
      <c r="II60" s="22"/>
    </row>
    <row r="61" spans="1:243" s="21" customFormat="1" ht="185.25" customHeight="1">
      <c r="A61" s="32">
        <v>49</v>
      </c>
      <c r="B61" s="83" t="s">
        <v>271</v>
      </c>
      <c r="C61" s="75" t="s">
        <v>98</v>
      </c>
      <c r="D61" s="64">
        <v>200</v>
      </c>
      <c r="E61" s="81" t="s">
        <v>220</v>
      </c>
      <c r="F61" s="73">
        <v>195.69760000000002</v>
      </c>
      <c r="G61" s="66"/>
      <c r="H61" s="66"/>
      <c r="I61" s="67" t="s">
        <v>40</v>
      </c>
      <c r="J61" s="68">
        <f t="shared" si="3"/>
        <v>1</v>
      </c>
      <c r="K61" s="69" t="s">
        <v>64</v>
      </c>
      <c r="L61" s="69" t="s">
        <v>7</v>
      </c>
      <c r="M61" s="70"/>
      <c r="N61" s="66"/>
      <c r="O61" s="66"/>
      <c r="P61" s="71"/>
      <c r="Q61" s="66"/>
      <c r="R61" s="66"/>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105">
        <f t="shared" si="4"/>
        <v>39139.520000000004</v>
      </c>
      <c r="BB61" s="103">
        <f t="shared" si="5"/>
        <v>39139.520000000004</v>
      </c>
      <c r="BC61" s="72" t="str">
        <f t="shared" si="6"/>
        <v>INR  Thirty Nine Thousand One Hundred &amp; Thirty Nine  and Paise Fifty Two Only</v>
      </c>
      <c r="BE61" s="73">
        <v>173</v>
      </c>
      <c r="BF61" s="65">
        <v>708</v>
      </c>
      <c r="BG61" s="80">
        <f t="shared" si="0"/>
        <v>800.8896000000001</v>
      </c>
      <c r="BH61" s="80">
        <f t="shared" si="1"/>
        <v>195.69760000000002</v>
      </c>
      <c r="IE61" s="22"/>
      <c r="IF61" s="22"/>
      <c r="IG61" s="22"/>
      <c r="IH61" s="22"/>
      <c r="II61" s="22"/>
    </row>
    <row r="62" spans="1:243" s="21" customFormat="1" ht="185.25" customHeight="1">
      <c r="A62" s="32">
        <v>50</v>
      </c>
      <c r="B62" s="83" t="s">
        <v>272</v>
      </c>
      <c r="C62" s="75" t="s">
        <v>99</v>
      </c>
      <c r="D62" s="64">
        <v>425</v>
      </c>
      <c r="E62" s="81" t="s">
        <v>220</v>
      </c>
      <c r="F62" s="73">
        <v>145.92480000000003</v>
      </c>
      <c r="G62" s="66"/>
      <c r="H62" s="66"/>
      <c r="I62" s="67" t="s">
        <v>40</v>
      </c>
      <c r="J62" s="68">
        <f t="shared" si="3"/>
        <v>1</v>
      </c>
      <c r="K62" s="69" t="s">
        <v>64</v>
      </c>
      <c r="L62" s="69" t="s">
        <v>7</v>
      </c>
      <c r="M62" s="70"/>
      <c r="N62" s="66"/>
      <c r="O62" s="66"/>
      <c r="P62" s="71"/>
      <c r="Q62" s="66"/>
      <c r="R62" s="66"/>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105">
        <f t="shared" si="4"/>
        <v>62018.040000000015</v>
      </c>
      <c r="BB62" s="103">
        <f t="shared" si="5"/>
        <v>62018.040000000015</v>
      </c>
      <c r="BC62" s="72" t="str">
        <f t="shared" si="6"/>
        <v>INR  Sixty Two Thousand  &amp;Eighteen  and Paise Four Only</v>
      </c>
      <c r="BE62" s="73">
        <v>129</v>
      </c>
      <c r="BF62" s="65">
        <v>713</v>
      </c>
      <c r="BG62" s="80">
        <f t="shared" si="0"/>
        <v>806.5456</v>
      </c>
      <c r="BH62" s="80">
        <f t="shared" si="1"/>
        <v>145.92480000000003</v>
      </c>
      <c r="IE62" s="22"/>
      <c r="IF62" s="22"/>
      <c r="IG62" s="22"/>
      <c r="IH62" s="22"/>
      <c r="II62" s="22"/>
    </row>
    <row r="63" spans="1:243" s="21" customFormat="1" ht="183.75" customHeight="1">
      <c r="A63" s="32">
        <v>51</v>
      </c>
      <c r="B63" s="83" t="s">
        <v>273</v>
      </c>
      <c r="C63" s="75" t="s">
        <v>100</v>
      </c>
      <c r="D63" s="64">
        <v>425</v>
      </c>
      <c r="E63" s="81" t="s">
        <v>220</v>
      </c>
      <c r="F63" s="73">
        <v>150.4496</v>
      </c>
      <c r="G63" s="66"/>
      <c r="H63" s="66"/>
      <c r="I63" s="67" t="s">
        <v>40</v>
      </c>
      <c r="J63" s="68">
        <f t="shared" si="3"/>
        <v>1</v>
      </c>
      <c r="K63" s="69" t="s">
        <v>64</v>
      </c>
      <c r="L63" s="69" t="s">
        <v>7</v>
      </c>
      <c r="M63" s="70"/>
      <c r="N63" s="66"/>
      <c r="O63" s="66"/>
      <c r="P63" s="71"/>
      <c r="Q63" s="66"/>
      <c r="R63" s="66"/>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105">
        <f t="shared" si="4"/>
        <v>63941.08</v>
      </c>
      <c r="BB63" s="103">
        <f t="shared" si="5"/>
        <v>63941.08</v>
      </c>
      <c r="BC63" s="72" t="str">
        <f t="shared" si="6"/>
        <v>INR  Sixty Three Thousand Nine Hundred &amp; Forty One  and Paise Eight Only</v>
      </c>
      <c r="BE63" s="73">
        <v>133</v>
      </c>
      <c r="BF63" s="65">
        <v>718</v>
      </c>
      <c r="BG63" s="80">
        <f t="shared" si="0"/>
        <v>812.2016000000001</v>
      </c>
      <c r="BH63" s="80">
        <f t="shared" si="1"/>
        <v>150.4496</v>
      </c>
      <c r="IE63" s="22"/>
      <c r="IF63" s="22"/>
      <c r="IG63" s="22"/>
      <c r="IH63" s="22"/>
      <c r="II63" s="22"/>
    </row>
    <row r="64" spans="1:243" s="21" customFormat="1" ht="183.75" customHeight="1">
      <c r="A64" s="32">
        <v>52</v>
      </c>
      <c r="B64" s="83" t="s">
        <v>274</v>
      </c>
      <c r="C64" s="75" t="s">
        <v>101</v>
      </c>
      <c r="D64" s="64">
        <v>425</v>
      </c>
      <c r="E64" s="81" t="s">
        <v>220</v>
      </c>
      <c r="F64" s="73">
        <v>154.97440000000003</v>
      </c>
      <c r="G64" s="66"/>
      <c r="H64" s="66"/>
      <c r="I64" s="67" t="s">
        <v>40</v>
      </c>
      <c r="J64" s="68">
        <f>IF(I64="Less(-)",-1,1)</f>
        <v>1</v>
      </c>
      <c r="K64" s="69" t="s">
        <v>64</v>
      </c>
      <c r="L64" s="69" t="s">
        <v>7</v>
      </c>
      <c r="M64" s="70"/>
      <c r="N64" s="66"/>
      <c r="O64" s="66"/>
      <c r="P64" s="71"/>
      <c r="Q64" s="66"/>
      <c r="R64" s="66"/>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105">
        <f>total_amount_ba($B$2,$D$2,D64,F64,J64,K64,M64)</f>
        <v>65864.12000000001</v>
      </c>
      <c r="BB64" s="103">
        <f>BA64+SUM(N64:AZ64)</f>
        <v>65864.12000000001</v>
      </c>
      <c r="BC64" s="72" t="str">
        <f>SpellNumber(L64,BB64)</f>
        <v>INR  Sixty Five Thousand Eight Hundred &amp; Sixty Four  and Paise Twelve Only</v>
      </c>
      <c r="BE64" s="73">
        <v>137</v>
      </c>
      <c r="BF64" s="65">
        <v>1269</v>
      </c>
      <c r="BG64" s="80">
        <f t="shared" si="0"/>
        <v>1435.4928000000002</v>
      </c>
      <c r="BH64" s="80">
        <f t="shared" si="1"/>
        <v>154.97440000000003</v>
      </c>
      <c r="IE64" s="22"/>
      <c r="IF64" s="22"/>
      <c r="IG64" s="22"/>
      <c r="IH64" s="22"/>
      <c r="II64" s="22"/>
    </row>
    <row r="65" spans="1:243" s="21" customFormat="1" ht="169.5" customHeight="1">
      <c r="A65" s="32">
        <v>53</v>
      </c>
      <c r="B65" s="83" t="s">
        <v>275</v>
      </c>
      <c r="C65" s="75" t="s">
        <v>102</v>
      </c>
      <c r="D65" s="64">
        <v>60</v>
      </c>
      <c r="E65" s="81" t="s">
        <v>220</v>
      </c>
      <c r="F65" s="73">
        <v>159.49920000000003</v>
      </c>
      <c r="G65" s="66"/>
      <c r="H65" s="66"/>
      <c r="I65" s="67" t="s">
        <v>40</v>
      </c>
      <c r="J65" s="68">
        <f t="shared" si="3"/>
        <v>1</v>
      </c>
      <c r="K65" s="69" t="s">
        <v>64</v>
      </c>
      <c r="L65" s="69" t="s">
        <v>7</v>
      </c>
      <c r="M65" s="70"/>
      <c r="N65" s="66"/>
      <c r="O65" s="66"/>
      <c r="P65" s="71"/>
      <c r="Q65" s="66"/>
      <c r="R65" s="66"/>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105">
        <f t="shared" si="4"/>
        <v>9569.952000000001</v>
      </c>
      <c r="BB65" s="103">
        <f t="shared" si="5"/>
        <v>9569.952000000001</v>
      </c>
      <c r="BC65" s="72" t="str">
        <f t="shared" si="6"/>
        <v>INR  Nine Thousand Five Hundred &amp; Sixty Nine  and Paise Ninety Five Only</v>
      </c>
      <c r="BE65" s="73">
        <v>141</v>
      </c>
      <c r="BF65" s="65">
        <v>1274</v>
      </c>
      <c r="BG65" s="80">
        <f t="shared" si="0"/>
        <v>1441.1488000000002</v>
      </c>
      <c r="BH65" s="80">
        <f t="shared" si="1"/>
        <v>159.49920000000003</v>
      </c>
      <c r="IE65" s="22"/>
      <c r="IF65" s="22"/>
      <c r="IG65" s="22"/>
      <c r="IH65" s="22"/>
      <c r="II65" s="22"/>
    </row>
    <row r="66" spans="1:243" s="21" customFormat="1" ht="118.5" customHeight="1">
      <c r="A66" s="32">
        <v>54</v>
      </c>
      <c r="B66" s="83" t="s">
        <v>276</v>
      </c>
      <c r="C66" s="75" t="s">
        <v>103</v>
      </c>
      <c r="D66" s="64">
        <v>130</v>
      </c>
      <c r="E66" s="81" t="s">
        <v>220</v>
      </c>
      <c r="F66" s="73">
        <v>134.6128</v>
      </c>
      <c r="G66" s="66"/>
      <c r="H66" s="66"/>
      <c r="I66" s="67" t="s">
        <v>40</v>
      </c>
      <c r="J66" s="68">
        <f t="shared" si="3"/>
        <v>1</v>
      </c>
      <c r="K66" s="69" t="s">
        <v>64</v>
      </c>
      <c r="L66" s="69" t="s">
        <v>7</v>
      </c>
      <c r="M66" s="70"/>
      <c r="N66" s="66"/>
      <c r="O66" s="66"/>
      <c r="P66" s="71"/>
      <c r="Q66" s="66"/>
      <c r="R66" s="66"/>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105">
        <f t="shared" si="4"/>
        <v>17499.664</v>
      </c>
      <c r="BB66" s="103">
        <f t="shared" si="5"/>
        <v>17499.664</v>
      </c>
      <c r="BC66" s="72" t="str">
        <f t="shared" si="6"/>
        <v>INR  Seventeen Thousand Four Hundred &amp; Ninety Nine  and Paise Sixty Six Only</v>
      </c>
      <c r="BE66" s="73">
        <v>119</v>
      </c>
      <c r="BF66" s="65">
        <v>1279</v>
      </c>
      <c r="BG66" s="80">
        <f t="shared" si="0"/>
        <v>1446.8048000000003</v>
      </c>
      <c r="BH66" s="80">
        <f t="shared" si="1"/>
        <v>134.6128</v>
      </c>
      <c r="IE66" s="22"/>
      <c r="IF66" s="22"/>
      <c r="IG66" s="22"/>
      <c r="IH66" s="22"/>
      <c r="II66" s="22"/>
    </row>
    <row r="67" spans="1:243" s="21" customFormat="1" ht="124.5" customHeight="1">
      <c r="A67" s="32">
        <v>55</v>
      </c>
      <c r="B67" s="83" t="s">
        <v>277</v>
      </c>
      <c r="C67" s="75" t="s">
        <v>104</v>
      </c>
      <c r="D67" s="64">
        <v>11.55</v>
      </c>
      <c r="E67" s="81" t="s">
        <v>229</v>
      </c>
      <c r="F67" s="73">
        <v>81341.19840000001</v>
      </c>
      <c r="G67" s="66"/>
      <c r="H67" s="66"/>
      <c r="I67" s="67" t="s">
        <v>40</v>
      </c>
      <c r="J67" s="68">
        <f t="shared" si="3"/>
        <v>1</v>
      </c>
      <c r="K67" s="69" t="s">
        <v>64</v>
      </c>
      <c r="L67" s="69" t="s">
        <v>7</v>
      </c>
      <c r="M67" s="70"/>
      <c r="N67" s="66"/>
      <c r="O67" s="66"/>
      <c r="P67" s="71"/>
      <c r="Q67" s="66"/>
      <c r="R67" s="66"/>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105">
        <f t="shared" si="4"/>
        <v>939490.8415200001</v>
      </c>
      <c r="BB67" s="103">
        <f t="shared" si="5"/>
        <v>939490.8415200001</v>
      </c>
      <c r="BC67" s="72" t="str">
        <f t="shared" si="6"/>
        <v>INR  Nine Lakh Thirty Nine Thousand Four Hundred &amp; Ninety  and Paise Eighty Four Only</v>
      </c>
      <c r="BE67" s="73">
        <v>71907</v>
      </c>
      <c r="BF67" s="65">
        <v>1284</v>
      </c>
      <c r="BG67" s="80">
        <f t="shared" si="0"/>
        <v>1452.4608</v>
      </c>
      <c r="BH67" s="80">
        <f t="shared" si="1"/>
        <v>81341.19840000001</v>
      </c>
      <c r="IE67" s="22"/>
      <c r="IF67" s="22"/>
      <c r="IG67" s="22"/>
      <c r="IH67" s="22"/>
      <c r="II67" s="22"/>
    </row>
    <row r="68" spans="1:243" s="21" customFormat="1" ht="127.5" customHeight="1">
      <c r="A68" s="32">
        <v>56</v>
      </c>
      <c r="B68" s="83" t="s">
        <v>278</v>
      </c>
      <c r="C68" s="75" t="s">
        <v>105</v>
      </c>
      <c r="D68" s="64">
        <v>960</v>
      </c>
      <c r="E68" s="81" t="s">
        <v>221</v>
      </c>
      <c r="F68" s="73">
        <v>28.280000000000005</v>
      </c>
      <c r="G68" s="66"/>
      <c r="H68" s="66"/>
      <c r="I68" s="67" t="s">
        <v>40</v>
      </c>
      <c r="J68" s="68">
        <f t="shared" si="3"/>
        <v>1</v>
      </c>
      <c r="K68" s="69" t="s">
        <v>64</v>
      </c>
      <c r="L68" s="69" t="s">
        <v>7</v>
      </c>
      <c r="M68" s="70"/>
      <c r="N68" s="66"/>
      <c r="O68" s="66"/>
      <c r="P68" s="71"/>
      <c r="Q68" s="66"/>
      <c r="R68" s="66"/>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105">
        <f t="shared" si="4"/>
        <v>27148.800000000003</v>
      </c>
      <c r="BB68" s="103">
        <f t="shared" si="5"/>
        <v>27148.800000000003</v>
      </c>
      <c r="BC68" s="72" t="str">
        <f t="shared" si="6"/>
        <v>INR  Twenty Seven Thousand One Hundred &amp; Forty Eight  and Paise Eighty Only</v>
      </c>
      <c r="BE68" s="73">
        <v>25</v>
      </c>
      <c r="BF68" s="65">
        <v>2313</v>
      </c>
      <c r="BG68" s="80">
        <f t="shared" si="0"/>
        <v>2616.4656000000004</v>
      </c>
      <c r="BH68" s="80">
        <f t="shared" si="1"/>
        <v>28.280000000000005</v>
      </c>
      <c r="IE68" s="22"/>
      <c r="IF68" s="22"/>
      <c r="IG68" s="22"/>
      <c r="IH68" s="22"/>
      <c r="II68" s="22"/>
    </row>
    <row r="69" spans="1:243" s="21" customFormat="1" ht="201" customHeight="1">
      <c r="A69" s="32">
        <v>57</v>
      </c>
      <c r="B69" s="83" t="s">
        <v>279</v>
      </c>
      <c r="C69" s="75" t="s">
        <v>106</v>
      </c>
      <c r="D69" s="64">
        <v>100</v>
      </c>
      <c r="E69" s="81" t="s">
        <v>220</v>
      </c>
      <c r="F69" s="73">
        <v>2567.824</v>
      </c>
      <c r="G69" s="66"/>
      <c r="H69" s="66"/>
      <c r="I69" s="67" t="s">
        <v>40</v>
      </c>
      <c r="J69" s="68">
        <f>IF(I69="Less(-)",-1,1)</f>
        <v>1</v>
      </c>
      <c r="K69" s="69" t="s">
        <v>64</v>
      </c>
      <c r="L69" s="69" t="s">
        <v>7</v>
      </c>
      <c r="M69" s="70"/>
      <c r="N69" s="66"/>
      <c r="O69" s="66"/>
      <c r="P69" s="71"/>
      <c r="Q69" s="66"/>
      <c r="R69" s="66"/>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105">
        <f>total_amount_ba($B$2,$D$2,D69,F69,J69,K69,M69)</f>
        <v>256782.4</v>
      </c>
      <c r="BB69" s="103">
        <f>BA69+SUM(N69:AZ69)</f>
        <v>256782.4</v>
      </c>
      <c r="BC69" s="72" t="str">
        <f>SpellNumber(L69,BB69)</f>
        <v>INR  Two Lakh Fifty Six Thousand Seven Hundred &amp; Eighty Two  and Paise Forty Only</v>
      </c>
      <c r="BE69" s="73">
        <v>2270</v>
      </c>
      <c r="BF69" s="65">
        <v>10021</v>
      </c>
      <c r="BG69" s="80">
        <f t="shared" si="0"/>
        <v>11335.755200000001</v>
      </c>
      <c r="BH69" s="80">
        <f t="shared" si="1"/>
        <v>2567.824</v>
      </c>
      <c r="IE69" s="22"/>
      <c r="IF69" s="22"/>
      <c r="IG69" s="22"/>
      <c r="IH69" s="22"/>
      <c r="II69" s="22"/>
    </row>
    <row r="70" spans="1:243" s="21" customFormat="1" ht="86.25" customHeight="1">
      <c r="A70" s="32">
        <v>58</v>
      </c>
      <c r="B70" s="83" t="s">
        <v>280</v>
      </c>
      <c r="C70" s="75" t="s">
        <v>107</v>
      </c>
      <c r="D70" s="64">
        <v>50</v>
      </c>
      <c r="E70" s="81" t="s">
        <v>220</v>
      </c>
      <c r="F70" s="73">
        <v>539.5824</v>
      </c>
      <c r="G70" s="66"/>
      <c r="H70" s="66"/>
      <c r="I70" s="67" t="s">
        <v>40</v>
      </c>
      <c r="J70" s="68">
        <f t="shared" si="3"/>
        <v>1</v>
      </c>
      <c r="K70" s="69" t="s">
        <v>64</v>
      </c>
      <c r="L70" s="69" t="s">
        <v>7</v>
      </c>
      <c r="M70" s="70"/>
      <c r="N70" s="66"/>
      <c r="O70" s="66"/>
      <c r="P70" s="71"/>
      <c r="Q70" s="66"/>
      <c r="R70" s="66"/>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105">
        <f t="shared" si="4"/>
        <v>26979.12</v>
      </c>
      <c r="BB70" s="103">
        <f t="shared" si="5"/>
        <v>26979.12</v>
      </c>
      <c r="BC70" s="72" t="str">
        <f t="shared" si="6"/>
        <v>INR  Twenty Six Thousand Nine Hundred &amp; Seventy Nine  and Paise Twelve Only</v>
      </c>
      <c r="BE70" s="73">
        <v>477</v>
      </c>
      <c r="BF70" s="65">
        <v>10121.21</v>
      </c>
      <c r="BG70" s="80">
        <f t="shared" si="0"/>
        <v>11449.112752</v>
      </c>
      <c r="BH70" s="80">
        <f t="shared" si="1"/>
        <v>539.5824</v>
      </c>
      <c r="IE70" s="22"/>
      <c r="IF70" s="22"/>
      <c r="IG70" s="22"/>
      <c r="IH70" s="22"/>
      <c r="II70" s="22"/>
    </row>
    <row r="71" spans="1:243" s="21" customFormat="1" ht="162" customHeight="1">
      <c r="A71" s="32">
        <v>59</v>
      </c>
      <c r="B71" s="83" t="s">
        <v>281</v>
      </c>
      <c r="C71" s="75" t="s">
        <v>184</v>
      </c>
      <c r="D71" s="64">
        <v>125</v>
      </c>
      <c r="E71" s="81" t="s">
        <v>220</v>
      </c>
      <c r="F71" s="73">
        <v>3357.4016</v>
      </c>
      <c r="G71" s="66"/>
      <c r="H71" s="66"/>
      <c r="I71" s="67" t="s">
        <v>40</v>
      </c>
      <c r="J71" s="68">
        <f t="shared" si="3"/>
        <v>1</v>
      </c>
      <c r="K71" s="69" t="s">
        <v>64</v>
      </c>
      <c r="L71" s="69" t="s">
        <v>7</v>
      </c>
      <c r="M71" s="70"/>
      <c r="N71" s="66"/>
      <c r="O71" s="66"/>
      <c r="P71" s="71"/>
      <c r="Q71" s="66"/>
      <c r="R71" s="66"/>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105">
        <f t="shared" si="4"/>
        <v>419675.2</v>
      </c>
      <c r="BB71" s="103">
        <f t="shared" si="5"/>
        <v>419675.2</v>
      </c>
      <c r="BC71" s="72" t="str">
        <f t="shared" si="6"/>
        <v>INR  Four Lakh Nineteen Thousand Six Hundred &amp; Seventy Five  and Paise Twenty Only</v>
      </c>
      <c r="BE71" s="73">
        <v>2968</v>
      </c>
      <c r="BF71" s="65">
        <v>10222.4221</v>
      </c>
      <c r="BG71" s="80">
        <f t="shared" si="0"/>
        <v>11563.60387952</v>
      </c>
      <c r="BH71" s="80">
        <f t="shared" si="1"/>
        <v>3357.4016</v>
      </c>
      <c r="IE71" s="22"/>
      <c r="IF71" s="22"/>
      <c r="IG71" s="22"/>
      <c r="IH71" s="22"/>
      <c r="II71" s="22"/>
    </row>
    <row r="72" spans="1:243" s="21" customFormat="1" ht="67.5" customHeight="1">
      <c r="A72" s="32">
        <v>60</v>
      </c>
      <c r="B72" s="83" t="s">
        <v>282</v>
      </c>
      <c r="C72" s="75" t="s">
        <v>108</v>
      </c>
      <c r="D72" s="64">
        <v>7200</v>
      </c>
      <c r="E72" s="81" t="s">
        <v>221</v>
      </c>
      <c r="F72" s="73">
        <v>53.16640000000001</v>
      </c>
      <c r="G72" s="66"/>
      <c r="H72" s="66"/>
      <c r="I72" s="67" t="s">
        <v>40</v>
      </c>
      <c r="J72" s="68">
        <f t="shared" si="3"/>
        <v>1</v>
      </c>
      <c r="K72" s="69" t="s">
        <v>64</v>
      </c>
      <c r="L72" s="69" t="s">
        <v>7</v>
      </c>
      <c r="M72" s="70"/>
      <c r="N72" s="66"/>
      <c r="O72" s="66"/>
      <c r="P72" s="71"/>
      <c r="Q72" s="66"/>
      <c r="R72" s="66"/>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105">
        <f t="shared" si="4"/>
        <v>382798.0800000001</v>
      </c>
      <c r="BB72" s="103">
        <f t="shared" si="5"/>
        <v>382798.0800000001</v>
      </c>
      <c r="BC72" s="72" t="str">
        <f t="shared" si="6"/>
        <v>INR  Three Lakh Eighty Two Thousand Seven Hundred &amp; Ninety Eight  and Paise Eight Only</v>
      </c>
      <c r="BE72" s="73">
        <v>47</v>
      </c>
      <c r="BF72" s="65">
        <v>10324.646321</v>
      </c>
      <c r="BG72" s="80">
        <f t="shared" si="0"/>
        <v>11679.239918315203</v>
      </c>
      <c r="BH72" s="80">
        <f t="shared" si="1"/>
        <v>53.16640000000001</v>
      </c>
      <c r="IE72" s="22"/>
      <c r="IF72" s="22"/>
      <c r="IG72" s="22"/>
      <c r="IH72" s="22"/>
      <c r="II72" s="22"/>
    </row>
    <row r="73" spans="1:243" s="21" customFormat="1" ht="67.5" customHeight="1">
      <c r="A73" s="32">
        <v>61</v>
      </c>
      <c r="B73" s="83" t="s">
        <v>283</v>
      </c>
      <c r="C73" s="75" t="s">
        <v>109</v>
      </c>
      <c r="D73" s="64">
        <v>2400</v>
      </c>
      <c r="E73" s="81" t="s">
        <v>221</v>
      </c>
      <c r="F73" s="73">
        <v>45.248000000000005</v>
      </c>
      <c r="G73" s="66"/>
      <c r="H73" s="66"/>
      <c r="I73" s="67" t="s">
        <v>40</v>
      </c>
      <c r="J73" s="68">
        <f t="shared" si="3"/>
        <v>1</v>
      </c>
      <c r="K73" s="69" t="s">
        <v>64</v>
      </c>
      <c r="L73" s="69" t="s">
        <v>7</v>
      </c>
      <c r="M73" s="70"/>
      <c r="N73" s="66"/>
      <c r="O73" s="66"/>
      <c r="P73" s="71"/>
      <c r="Q73" s="66"/>
      <c r="R73" s="66"/>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105">
        <f t="shared" si="4"/>
        <v>108595.20000000001</v>
      </c>
      <c r="BB73" s="103">
        <f t="shared" si="5"/>
        <v>108595.20000000001</v>
      </c>
      <c r="BC73" s="72" t="str">
        <f t="shared" si="6"/>
        <v>INR  One Lakh Eight Thousand Five Hundred &amp; Ninety Five  and Paise Twenty Only</v>
      </c>
      <c r="BE73" s="73">
        <v>40</v>
      </c>
      <c r="BF73" s="65">
        <v>4351</v>
      </c>
      <c r="BG73" s="80">
        <f t="shared" si="0"/>
        <v>4921.851200000001</v>
      </c>
      <c r="BH73" s="80">
        <f t="shared" si="1"/>
        <v>45.248000000000005</v>
      </c>
      <c r="IE73" s="22"/>
      <c r="IF73" s="22"/>
      <c r="IG73" s="22"/>
      <c r="IH73" s="22"/>
      <c r="II73" s="22"/>
    </row>
    <row r="74" spans="1:243" s="21" customFormat="1" ht="54.75" customHeight="1">
      <c r="A74" s="32">
        <v>62</v>
      </c>
      <c r="B74" s="83" t="s">
        <v>284</v>
      </c>
      <c r="C74" s="75" t="s">
        <v>110</v>
      </c>
      <c r="D74" s="64">
        <v>2400</v>
      </c>
      <c r="E74" s="81" t="s">
        <v>221</v>
      </c>
      <c r="F74" s="73">
        <v>19.230400000000003</v>
      </c>
      <c r="G74" s="66"/>
      <c r="H74" s="66"/>
      <c r="I74" s="67" t="s">
        <v>40</v>
      </c>
      <c r="J74" s="68">
        <f>IF(I74="Less(-)",-1,1)</f>
        <v>1</v>
      </c>
      <c r="K74" s="69" t="s">
        <v>64</v>
      </c>
      <c r="L74" s="69" t="s">
        <v>7</v>
      </c>
      <c r="M74" s="70"/>
      <c r="N74" s="66"/>
      <c r="O74" s="66"/>
      <c r="P74" s="71"/>
      <c r="Q74" s="66"/>
      <c r="R74" s="66"/>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105">
        <f>total_amount_ba($B$2,$D$2,D74,F74,J74,K74,M74)</f>
        <v>46152.96000000001</v>
      </c>
      <c r="BB74" s="103">
        <f>BA74+SUM(N74:AZ74)</f>
        <v>46152.96000000001</v>
      </c>
      <c r="BC74" s="72" t="str">
        <f>SpellNumber(L74,BB74)</f>
        <v>INR  Forty Six Thousand One Hundred &amp; Fifty Two  and Paise Ninety Six Only</v>
      </c>
      <c r="BE74" s="73">
        <v>17</v>
      </c>
      <c r="BF74" s="65">
        <v>81936</v>
      </c>
      <c r="BG74" s="80">
        <f t="shared" si="0"/>
        <v>92686.0032</v>
      </c>
      <c r="BH74" s="80">
        <f t="shared" si="1"/>
        <v>19.230400000000003</v>
      </c>
      <c r="IE74" s="22"/>
      <c r="IF74" s="22"/>
      <c r="IG74" s="22"/>
      <c r="IH74" s="22"/>
      <c r="II74" s="22"/>
    </row>
    <row r="75" spans="1:243" s="21" customFormat="1" ht="122.25" customHeight="1">
      <c r="A75" s="32">
        <v>63</v>
      </c>
      <c r="B75" s="83" t="s">
        <v>383</v>
      </c>
      <c r="C75" s="75" t="s">
        <v>111</v>
      </c>
      <c r="D75" s="64">
        <v>53.449999999999996</v>
      </c>
      <c r="E75" s="81" t="s">
        <v>285</v>
      </c>
      <c r="F75" s="73">
        <v>11335.755200000001</v>
      </c>
      <c r="G75" s="66"/>
      <c r="H75" s="66"/>
      <c r="I75" s="67" t="s">
        <v>40</v>
      </c>
      <c r="J75" s="68">
        <f>IF(I75="Less(-)",-1,1)</f>
        <v>1</v>
      </c>
      <c r="K75" s="69" t="s">
        <v>64</v>
      </c>
      <c r="L75" s="69" t="s">
        <v>7</v>
      </c>
      <c r="M75" s="70"/>
      <c r="N75" s="66"/>
      <c r="O75" s="66"/>
      <c r="P75" s="71"/>
      <c r="Q75" s="66"/>
      <c r="R75" s="66"/>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105">
        <f>total_amount_ba($B$2,$D$2,D75,F75,J75,K75,M75)</f>
        <v>605896.1154400001</v>
      </c>
      <c r="BB75" s="103">
        <f>BA75+SUM(N75:AZ75)</f>
        <v>605896.1154400001</v>
      </c>
      <c r="BC75" s="72" t="str">
        <f>SpellNumber(L75,BB75)</f>
        <v>INR  Six Lakh Five Thousand Eight Hundred &amp; Ninety Six  and Paise Twelve Only</v>
      </c>
      <c r="BE75" s="73">
        <v>10021</v>
      </c>
      <c r="BF75" s="65">
        <v>82136</v>
      </c>
      <c r="BG75" s="80">
        <f t="shared" si="0"/>
        <v>92912.24320000001</v>
      </c>
      <c r="BH75" s="80">
        <f t="shared" si="1"/>
        <v>11335.755200000001</v>
      </c>
      <c r="IE75" s="22"/>
      <c r="IF75" s="22"/>
      <c r="IG75" s="22"/>
      <c r="IH75" s="22"/>
      <c r="II75" s="22"/>
    </row>
    <row r="76" spans="1:243" s="21" customFormat="1" ht="124.5" customHeight="1">
      <c r="A76" s="32">
        <v>64</v>
      </c>
      <c r="B76" s="83" t="s">
        <v>384</v>
      </c>
      <c r="C76" s="75" t="s">
        <v>112</v>
      </c>
      <c r="D76" s="64">
        <v>53.449999999999996</v>
      </c>
      <c r="E76" s="81" t="s">
        <v>285</v>
      </c>
      <c r="F76" s="73">
        <v>11449.112752000001</v>
      </c>
      <c r="G76" s="66"/>
      <c r="H76" s="66"/>
      <c r="I76" s="67" t="s">
        <v>40</v>
      </c>
      <c r="J76" s="68">
        <f t="shared" si="3"/>
        <v>1</v>
      </c>
      <c r="K76" s="69" t="s">
        <v>64</v>
      </c>
      <c r="L76" s="69" t="s">
        <v>7</v>
      </c>
      <c r="M76" s="70"/>
      <c r="N76" s="66"/>
      <c r="O76" s="66"/>
      <c r="P76" s="71"/>
      <c r="Q76" s="66"/>
      <c r="R76" s="66"/>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105">
        <f t="shared" si="4"/>
        <v>611955.0765944</v>
      </c>
      <c r="BB76" s="103">
        <f t="shared" si="5"/>
        <v>611955.0765944</v>
      </c>
      <c r="BC76" s="72" t="str">
        <f t="shared" si="6"/>
        <v>INR  Six Lakh Eleven Thousand Nine Hundred &amp; Fifty Five  and Paise Eight Only</v>
      </c>
      <c r="BE76" s="92">
        <v>10121.210000000001</v>
      </c>
      <c r="BF76" s="65">
        <v>82336</v>
      </c>
      <c r="BG76" s="80">
        <f t="shared" si="0"/>
        <v>93138.4832</v>
      </c>
      <c r="BH76" s="80">
        <f t="shared" si="1"/>
        <v>11449.112752000001</v>
      </c>
      <c r="IE76" s="22"/>
      <c r="IF76" s="22"/>
      <c r="IG76" s="22"/>
      <c r="IH76" s="22"/>
      <c r="II76" s="22"/>
    </row>
    <row r="77" spans="1:243" s="21" customFormat="1" ht="126.75" customHeight="1">
      <c r="A77" s="32">
        <v>65</v>
      </c>
      <c r="B77" s="83" t="s">
        <v>385</v>
      </c>
      <c r="C77" s="75" t="s">
        <v>185</v>
      </c>
      <c r="D77" s="64">
        <v>53.449999999999996</v>
      </c>
      <c r="E77" s="81" t="s">
        <v>285</v>
      </c>
      <c r="F77" s="73">
        <v>11563.603879520002</v>
      </c>
      <c r="G77" s="66"/>
      <c r="H77" s="66"/>
      <c r="I77" s="67" t="s">
        <v>40</v>
      </c>
      <c r="J77" s="68">
        <f t="shared" si="3"/>
        <v>1</v>
      </c>
      <c r="K77" s="69" t="s">
        <v>64</v>
      </c>
      <c r="L77" s="69" t="s">
        <v>7</v>
      </c>
      <c r="M77" s="70"/>
      <c r="N77" s="66"/>
      <c r="O77" s="66"/>
      <c r="P77" s="71"/>
      <c r="Q77" s="66"/>
      <c r="R77" s="66"/>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105">
        <f t="shared" si="4"/>
        <v>618074.627360344</v>
      </c>
      <c r="BB77" s="103">
        <f t="shared" si="5"/>
        <v>618074.627360344</v>
      </c>
      <c r="BC77" s="72" t="str">
        <f t="shared" si="6"/>
        <v>INR  Six Lakh Eighteen Thousand  &amp;Seventy Four  and Paise Sixty Three Only</v>
      </c>
      <c r="BE77" s="84">
        <v>10222.422100000002</v>
      </c>
      <c r="BF77" s="65">
        <v>82536</v>
      </c>
      <c r="BG77" s="80">
        <f t="shared" si="0"/>
        <v>93364.72320000001</v>
      </c>
      <c r="BH77" s="80">
        <f t="shared" si="1"/>
        <v>11563.603879520002</v>
      </c>
      <c r="IE77" s="22"/>
      <c r="IF77" s="22"/>
      <c r="IG77" s="22"/>
      <c r="IH77" s="22"/>
      <c r="II77" s="22"/>
    </row>
    <row r="78" spans="1:243" s="21" customFormat="1" ht="186" customHeight="1">
      <c r="A78" s="32">
        <v>66</v>
      </c>
      <c r="B78" s="83" t="s">
        <v>286</v>
      </c>
      <c r="C78" s="75" t="s">
        <v>186</v>
      </c>
      <c r="D78" s="64">
        <v>42</v>
      </c>
      <c r="E78" s="81" t="s">
        <v>220</v>
      </c>
      <c r="F78" s="73">
        <v>4921.851200000001</v>
      </c>
      <c r="G78" s="66"/>
      <c r="H78" s="66"/>
      <c r="I78" s="67" t="s">
        <v>40</v>
      </c>
      <c r="J78" s="68">
        <f t="shared" si="3"/>
        <v>1</v>
      </c>
      <c r="K78" s="69" t="s">
        <v>64</v>
      </c>
      <c r="L78" s="69" t="s">
        <v>7</v>
      </c>
      <c r="M78" s="70"/>
      <c r="N78" s="66"/>
      <c r="O78" s="66"/>
      <c r="P78" s="71"/>
      <c r="Q78" s="66"/>
      <c r="R78" s="66"/>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105">
        <f t="shared" si="4"/>
        <v>206717.75040000005</v>
      </c>
      <c r="BB78" s="103">
        <f t="shared" si="5"/>
        <v>206717.75040000005</v>
      </c>
      <c r="BC78" s="72" t="str">
        <f t="shared" si="6"/>
        <v>INR  Two Lakh Six Thousand Seven Hundred &amp; Seventeen  and Paise Seventy Five Only</v>
      </c>
      <c r="BE78" s="73">
        <v>4351</v>
      </c>
      <c r="BF78" s="65">
        <v>2659</v>
      </c>
      <c r="BG78" s="80">
        <f t="shared" si="0"/>
        <v>3007.8608000000004</v>
      </c>
      <c r="BH78" s="80">
        <f t="shared" si="1"/>
        <v>4921.851200000001</v>
      </c>
      <c r="IE78" s="22"/>
      <c r="IF78" s="22"/>
      <c r="IG78" s="22"/>
      <c r="IH78" s="22"/>
      <c r="II78" s="22"/>
    </row>
    <row r="79" spans="1:243" s="21" customFormat="1" ht="75.75" customHeight="1">
      <c r="A79" s="32">
        <v>67</v>
      </c>
      <c r="B79" s="83" t="s">
        <v>287</v>
      </c>
      <c r="C79" s="75" t="s">
        <v>187</v>
      </c>
      <c r="D79" s="64">
        <v>5450</v>
      </c>
      <c r="E79" s="81" t="s">
        <v>220</v>
      </c>
      <c r="F79" s="73">
        <v>32.80480000000001</v>
      </c>
      <c r="G79" s="66"/>
      <c r="H79" s="66"/>
      <c r="I79" s="67" t="s">
        <v>40</v>
      </c>
      <c r="J79" s="68">
        <f>IF(I79="Less(-)",-1,1)</f>
        <v>1</v>
      </c>
      <c r="K79" s="69" t="s">
        <v>64</v>
      </c>
      <c r="L79" s="69" t="s">
        <v>7</v>
      </c>
      <c r="M79" s="70"/>
      <c r="N79" s="66"/>
      <c r="O79" s="66"/>
      <c r="P79" s="71"/>
      <c r="Q79" s="66"/>
      <c r="R79" s="66"/>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105">
        <f>total_amount_ba($B$2,$D$2,D79,F79,J79,K79,M79)</f>
        <v>178786.16000000003</v>
      </c>
      <c r="BB79" s="103">
        <f>BA79+SUM(N79:AZ79)</f>
        <v>178786.16000000003</v>
      </c>
      <c r="BC79" s="72" t="str">
        <f>SpellNumber(L79,BB79)</f>
        <v>INR  One Lakh Seventy Eight Thousand Seven Hundred &amp; Eighty Six  and Paise Sixteen Only</v>
      </c>
      <c r="BE79" s="73">
        <v>29</v>
      </c>
      <c r="BF79" s="65">
        <v>2673</v>
      </c>
      <c r="BG79" s="80">
        <f aca="true" t="shared" si="7" ref="BG79:BG142">BF79*1.12*1.01</f>
        <v>3023.6976000000004</v>
      </c>
      <c r="BH79" s="80">
        <f aca="true" t="shared" si="8" ref="BH79:BH142">BE79*1.12*1.01</f>
        <v>32.80480000000001</v>
      </c>
      <c r="IE79" s="22"/>
      <c r="IF79" s="22"/>
      <c r="IG79" s="22"/>
      <c r="IH79" s="22"/>
      <c r="II79" s="22"/>
    </row>
    <row r="80" spans="1:243" s="21" customFormat="1" ht="72.75" customHeight="1">
      <c r="A80" s="32">
        <v>68</v>
      </c>
      <c r="B80" s="83" t="s">
        <v>288</v>
      </c>
      <c r="C80" s="75" t="s">
        <v>188</v>
      </c>
      <c r="D80" s="64">
        <v>2730</v>
      </c>
      <c r="E80" s="81" t="s">
        <v>220</v>
      </c>
      <c r="F80" s="73">
        <v>42.985600000000005</v>
      </c>
      <c r="G80" s="66"/>
      <c r="H80" s="66"/>
      <c r="I80" s="67" t="s">
        <v>40</v>
      </c>
      <c r="J80" s="68">
        <f>IF(I80="Less(-)",-1,1)</f>
        <v>1</v>
      </c>
      <c r="K80" s="69" t="s">
        <v>64</v>
      </c>
      <c r="L80" s="69" t="s">
        <v>7</v>
      </c>
      <c r="M80" s="70"/>
      <c r="N80" s="66"/>
      <c r="O80" s="66"/>
      <c r="P80" s="71"/>
      <c r="Q80" s="66"/>
      <c r="R80" s="66"/>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105">
        <f>total_amount_ba($B$2,$D$2,D80,F80,J80,K80,M80)</f>
        <v>117350.68800000001</v>
      </c>
      <c r="BB80" s="103">
        <f>BA80+SUM(N80:AZ80)</f>
        <v>117350.68800000001</v>
      </c>
      <c r="BC80" s="72" t="str">
        <f>SpellNumber(L80,BB80)</f>
        <v>INR  One Lakh Seventeen Thousand Three Hundred &amp; Fifty  and Paise Sixty Nine Only</v>
      </c>
      <c r="BE80" s="73">
        <v>38</v>
      </c>
      <c r="BF80" s="65">
        <v>2687</v>
      </c>
      <c r="BG80" s="80">
        <f t="shared" si="7"/>
        <v>3039.5344000000005</v>
      </c>
      <c r="BH80" s="80">
        <f t="shared" si="8"/>
        <v>42.985600000000005</v>
      </c>
      <c r="IE80" s="22"/>
      <c r="IF80" s="22"/>
      <c r="IG80" s="22"/>
      <c r="IH80" s="22"/>
      <c r="II80" s="22"/>
    </row>
    <row r="81" spans="1:243" s="21" customFormat="1" ht="133.5" customHeight="1">
      <c r="A81" s="32">
        <v>69</v>
      </c>
      <c r="B81" s="83" t="s">
        <v>289</v>
      </c>
      <c r="C81" s="75" t="s">
        <v>189</v>
      </c>
      <c r="D81" s="64">
        <v>5450</v>
      </c>
      <c r="E81" s="81" t="s">
        <v>220</v>
      </c>
      <c r="F81" s="73">
        <v>91.62720000000002</v>
      </c>
      <c r="G81" s="66"/>
      <c r="H81" s="66"/>
      <c r="I81" s="67" t="s">
        <v>40</v>
      </c>
      <c r="J81" s="68">
        <f aca="true" t="shared" si="9" ref="J81:J147">IF(I81="Less(-)",-1,1)</f>
        <v>1</v>
      </c>
      <c r="K81" s="69" t="s">
        <v>64</v>
      </c>
      <c r="L81" s="69" t="s">
        <v>7</v>
      </c>
      <c r="M81" s="70"/>
      <c r="N81" s="66"/>
      <c r="O81" s="66"/>
      <c r="P81" s="71"/>
      <c r="Q81" s="66"/>
      <c r="R81" s="66"/>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105">
        <f aca="true" t="shared" si="10" ref="BA81:BA147">total_amount_ba($B$2,$D$2,D81,F81,J81,K81,M81)</f>
        <v>499368.2400000001</v>
      </c>
      <c r="BB81" s="103">
        <f aca="true" t="shared" si="11" ref="BB81:BB147">BA81+SUM(N81:AZ81)</f>
        <v>499368.2400000001</v>
      </c>
      <c r="BC81" s="72" t="str">
        <f aca="true" t="shared" si="12" ref="BC81:BC147">SpellNumber(L81,BB81)</f>
        <v>INR  Four Lakh Ninety Nine Thousand Three Hundred &amp; Sixty Eight  and Paise Twenty Four Only</v>
      </c>
      <c r="BE81" s="73">
        <v>81</v>
      </c>
      <c r="BF81" s="65">
        <v>2701</v>
      </c>
      <c r="BG81" s="80">
        <f t="shared" si="7"/>
        <v>3055.3712000000005</v>
      </c>
      <c r="BH81" s="80">
        <f t="shared" si="8"/>
        <v>91.62720000000002</v>
      </c>
      <c r="IE81" s="22"/>
      <c r="IF81" s="22"/>
      <c r="IG81" s="22"/>
      <c r="IH81" s="22"/>
      <c r="II81" s="22"/>
    </row>
    <row r="82" spans="1:243" s="21" customFormat="1" ht="126" customHeight="1">
      <c r="A82" s="32">
        <v>70</v>
      </c>
      <c r="B82" s="83" t="s">
        <v>290</v>
      </c>
      <c r="C82" s="75" t="s">
        <v>113</v>
      </c>
      <c r="D82" s="64">
        <v>2730</v>
      </c>
      <c r="E82" s="81" t="s">
        <v>220</v>
      </c>
      <c r="F82" s="73">
        <v>89.3648</v>
      </c>
      <c r="G82" s="66"/>
      <c r="H82" s="66"/>
      <c r="I82" s="67" t="s">
        <v>40</v>
      </c>
      <c r="J82" s="68">
        <f t="shared" si="9"/>
        <v>1</v>
      </c>
      <c r="K82" s="69" t="s">
        <v>64</v>
      </c>
      <c r="L82" s="69" t="s">
        <v>7</v>
      </c>
      <c r="M82" s="70"/>
      <c r="N82" s="66"/>
      <c r="O82" s="66"/>
      <c r="P82" s="71"/>
      <c r="Q82" s="66"/>
      <c r="R82" s="66"/>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105">
        <f t="shared" si="10"/>
        <v>243965.904</v>
      </c>
      <c r="BB82" s="103">
        <f t="shared" si="11"/>
        <v>243965.904</v>
      </c>
      <c r="BC82" s="72" t="str">
        <f t="shared" si="12"/>
        <v>INR  Two Lakh Forty Three Thousand Nine Hundred &amp; Sixty Five  and Paise Ninety Only</v>
      </c>
      <c r="BE82" s="73">
        <v>79</v>
      </c>
      <c r="BF82" s="65">
        <v>2763</v>
      </c>
      <c r="BG82" s="80">
        <f t="shared" si="7"/>
        <v>3125.5056000000004</v>
      </c>
      <c r="BH82" s="80">
        <f t="shared" si="8"/>
        <v>89.3648</v>
      </c>
      <c r="IE82" s="22"/>
      <c r="IF82" s="22"/>
      <c r="IG82" s="22"/>
      <c r="IH82" s="22"/>
      <c r="II82" s="22"/>
    </row>
    <row r="83" spans="1:243" s="21" customFormat="1" ht="102.75" customHeight="1">
      <c r="A83" s="32">
        <v>71</v>
      </c>
      <c r="B83" s="83" t="s">
        <v>291</v>
      </c>
      <c r="C83" s="75" t="s">
        <v>114</v>
      </c>
      <c r="D83" s="64">
        <v>290</v>
      </c>
      <c r="E83" s="81" t="s">
        <v>221</v>
      </c>
      <c r="F83" s="73">
        <v>56.56000000000001</v>
      </c>
      <c r="G83" s="66"/>
      <c r="H83" s="66"/>
      <c r="I83" s="67" t="s">
        <v>40</v>
      </c>
      <c r="J83" s="68">
        <f t="shared" si="9"/>
        <v>1</v>
      </c>
      <c r="K83" s="69" t="s">
        <v>64</v>
      </c>
      <c r="L83" s="69" t="s">
        <v>7</v>
      </c>
      <c r="M83" s="70"/>
      <c r="N83" s="66"/>
      <c r="O83" s="66"/>
      <c r="P83" s="71"/>
      <c r="Q83" s="66"/>
      <c r="R83" s="66"/>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105">
        <f t="shared" si="10"/>
        <v>16402.4</v>
      </c>
      <c r="BB83" s="103">
        <f t="shared" si="11"/>
        <v>16402.4</v>
      </c>
      <c r="BC83" s="72" t="str">
        <f t="shared" si="12"/>
        <v>INR  Sixteen Thousand Four Hundred &amp; Two  and Paise Forty Only</v>
      </c>
      <c r="BE83" s="73">
        <v>50</v>
      </c>
      <c r="BF83" s="65">
        <v>2777</v>
      </c>
      <c r="BG83" s="80">
        <f t="shared" si="7"/>
        <v>3141.3424000000005</v>
      </c>
      <c r="BH83" s="80">
        <f t="shared" si="8"/>
        <v>56.56000000000001</v>
      </c>
      <c r="IE83" s="22"/>
      <c r="IF83" s="22"/>
      <c r="IG83" s="22"/>
      <c r="IH83" s="22"/>
      <c r="II83" s="22"/>
    </row>
    <row r="84" spans="1:243" s="21" customFormat="1" ht="62.25" customHeight="1">
      <c r="A84" s="32">
        <v>72</v>
      </c>
      <c r="B84" s="83" t="s">
        <v>292</v>
      </c>
      <c r="C84" s="75" t="s">
        <v>115</v>
      </c>
      <c r="D84" s="64">
        <v>75</v>
      </c>
      <c r="E84" s="81" t="s">
        <v>221</v>
      </c>
      <c r="F84" s="73">
        <v>67.872</v>
      </c>
      <c r="G84" s="66"/>
      <c r="H84" s="66"/>
      <c r="I84" s="67" t="s">
        <v>40</v>
      </c>
      <c r="J84" s="68">
        <f t="shared" si="9"/>
        <v>1</v>
      </c>
      <c r="K84" s="69" t="s">
        <v>64</v>
      </c>
      <c r="L84" s="69" t="s">
        <v>7</v>
      </c>
      <c r="M84" s="70"/>
      <c r="N84" s="66"/>
      <c r="O84" s="66"/>
      <c r="P84" s="71"/>
      <c r="Q84" s="66"/>
      <c r="R84" s="66"/>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105">
        <f t="shared" si="10"/>
        <v>5090.4</v>
      </c>
      <c r="BB84" s="103">
        <f t="shared" si="11"/>
        <v>5090.4</v>
      </c>
      <c r="BC84" s="72" t="str">
        <f t="shared" si="12"/>
        <v>INR  Five Thousand  &amp;Ninety  and Paise Forty Only</v>
      </c>
      <c r="BE84" s="73">
        <v>60</v>
      </c>
      <c r="BF84" s="65">
        <v>2791</v>
      </c>
      <c r="BG84" s="80">
        <f t="shared" si="7"/>
        <v>3157.1792</v>
      </c>
      <c r="BH84" s="80">
        <f t="shared" si="8"/>
        <v>67.872</v>
      </c>
      <c r="IE84" s="22"/>
      <c r="IF84" s="22"/>
      <c r="IG84" s="22"/>
      <c r="IH84" s="22"/>
      <c r="II84" s="22"/>
    </row>
    <row r="85" spans="1:243" s="21" customFormat="1" ht="60" customHeight="1">
      <c r="A85" s="32">
        <v>73</v>
      </c>
      <c r="B85" s="83" t="s">
        <v>293</v>
      </c>
      <c r="C85" s="75" t="s">
        <v>116</v>
      </c>
      <c r="D85" s="64">
        <v>90</v>
      </c>
      <c r="E85" s="81" t="s">
        <v>221</v>
      </c>
      <c r="F85" s="73">
        <v>211.53440000000003</v>
      </c>
      <c r="G85" s="66"/>
      <c r="H85" s="66"/>
      <c r="I85" s="67" t="s">
        <v>40</v>
      </c>
      <c r="J85" s="68">
        <f t="shared" si="9"/>
        <v>1</v>
      </c>
      <c r="K85" s="69" t="s">
        <v>64</v>
      </c>
      <c r="L85" s="69" t="s">
        <v>7</v>
      </c>
      <c r="M85" s="70"/>
      <c r="N85" s="66"/>
      <c r="O85" s="66"/>
      <c r="P85" s="71"/>
      <c r="Q85" s="66"/>
      <c r="R85" s="66"/>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105">
        <f t="shared" si="10"/>
        <v>19038.096</v>
      </c>
      <c r="BB85" s="103">
        <f t="shared" si="11"/>
        <v>19038.096</v>
      </c>
      <c r="BC85" s="72" t="str">
        <f t="shared" si="12"/>
        <v>INR  Nineteen Thousand  &amp;Thirty Eight  and Paise Ten Only</v>
      </c>
      <c r="BE85" s="73">
        <v>187</v>
      </c>
      <c r="BF85" s="65">
        <v>2805</v>
      </c>
      <c r="BG85" s="80">
        <f t="shared" si="7"/>
        <v>3173.0160000000005</v>
      </c>
      <c r="BH85" s="80">
        <f t="shared" si="8"/>
        <v>211.53440000000003</v>
      </c>
      <c r="IE85" s="22"/>
      <c r="IF85" s="22"/>
      <c r="IG85" s="22"/>
      <c r="IH85" s="22"/>
      <c r="II85" s="22"/>
    </row>
    <row r="86" spans="1:243" s="21" customFormat="1" ht="82.5" customHeight="1">
      <c r="A86" s="32">
        <v>74</v>
      </c>
      <c r="B86" s="83" t="s">
        <v>386</v>
      </c>
      <c r="C86" s="75" t="s">
        <v>190</v>
      </c>
      <c r="D86" s="64">
        <v>330</v>
      </c>
      <c r="E86" s="81" t="s">
        <v>220</v>
      </c>
      <c r="F86" s="73">
        <v>36.19840000000001</v>
      </c>
      <c r="G86" s="66"/>
      <c r="H86" s="66"/>
      <c r="I86" s="67" t="s">
        <v>40</v>
      </c>
      <c r="J86" s="68">
        <f>IF(I86="Less(-)",-1,1)</f>
        <v>1</v>
      </c>
      <c r="K86" s="69" t="s">
        <v>64</v>
      </c>
      <c r="L86" s="69" t="s">
        <v>7</v>
      </c>
      <c r="M86" s="70"/>
      <c r="N86" s="66"/>
      <c r="O86" s="66"/>
      <c r="P86" s="71"/>
      <c r="Q86" s="66"/>
      <c r="R86" s="66"/>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105">
        <f>total_amount_ba($B$2,$D$2,D86,F86,J86,K86,M86)</f>
        <v>11945.472000000002</v>
      </c>
      <c r="BB86" s="103">
        <f>BA86+SUM(N86:AZ86)</f>
        <v>11945.472000000002</v>
      </c>
      <c r="BC86" s="72" t="str">
        <f>SpellNumber(L86,BB86)</f>
        <v>INR  Eleven Thousand Nine Hundred &amp; Forty Five  and Paise Forty Seven Only</v>
      </c>
      <c r="BE86" s="73">
        <v>32</v>
      </c>
      <c r="BF86" s="65">
        <v>497</v>
      </c>
      <c r="BG86" s="80">
        <f t="shared" si="7"/>
        <v>562.2064000000001</v>
      </c>
      <c r="BH86" s="80">
        <f t="shared" si="8"/>
        <v>36.19840000000001</v>
      </c>
      <c r="IE86" s="22"/>
      <c r="IF86" s="22"/>
      <c r="IG86" s="22"/>
      <c r="IH86" s="22"/>
      <c r="II86" s="22"/>
    </row>
    <row r="87" spans="1:243" s="21" customFormat="1" ht="99" customHeight="1">
      <c r="A87" s="32">
        <v>75</v>
      </c>
      <c r="B87" s="83" t="s">
        <v>294</v>
      </c>
      <c r="C87" s="75" t="s">
        <v>191</v>
      </c>
      <c r="D87" s="64">
        <v>2945</v>
      </c>
      <c r="E87" s="81" t="s">
        <v>220</v>
      </c>
      <c r="F87" s="73">
        <v>7.918400000000001</v>
      </c>
      <c r="G87" s="66"/>
      <c r="H87" s="66"/>
      <c r="I87" s="67" t="s">
        <v>40</v>
      </c>
      <c r="J87" s="68">
        <f t="shared" si="9"/>
        <v>1</v>
      </c>
      <c r="K87" s="69" t="s">
        <v>64</v>
      </c>
      <c r="L87" s="69" t="s">
        <v>7</v>
      </c>
      <c r="M87" s="70"/>
      <c r="N87" s="66"/>
      <c r="O87" s="66"/>
      <c r="P87" s="71"/>
      <c r="Q87" s="66"/>
      <c r="R87" s="66"/>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105">
        <f t="shared" si="10"/>
        <v>23319.688000000002</v>
      </c>
      <c r="BB87" s="103">
        <f t="shared" si="11"/>
        <v>23319.688000000002</v>
      </c>
      <c r="BC87" s="72" t="str">
        <f t="shared" si="12"/>
        <v>INR  Twenty Three Thousand Three Hundred &amp; Nineteen  and Paise Sixty Nine Only</v>
      </c>
      <c r="BE87" s="73">
        <v>7</v>
      </c>
      <c r="BF87" s="65">
        <v>497</v>
      </c>
      <c r="BG87" s="80">
        <f t="shared" si="7"/>
        <v>562.2064000000001</v>
      </c>
      <c r="BH87" s="80">
        <f t="shared" si="8"/>
        <v>7.918400000000001</v>
      </c>
      <c r="IE87" s="22"/>
      <c r="IF87" s="22"/>
      <c r="IG87" s="22"/>
      <c r="IH87" s="22"/>
      <c r="II87" s="22"/>
    </row>
    <row r="88" spans="1:243" s="21" customFormat="1" ht="139.5" customHeight="1">
      <c r="A88" s="32">
        <v>76</v>
      </c>
      <c r="B88" s="83" t="s">
        <v>295</v>
      </c>
      <c r="C88" s="75" t="s">
        <v>192</v>
      </c>
      <c r="D88" s="64">
        <v>7760</v>
      </c>
      <c r="E88" s="81" t="s">
        <v>220</v>
      </c>
      <c r="F88" s="73">
        <v>11.481680000000003</v>
      </c>
      <c r="G88" s="66"/>
      <c r="H88" s="66"/>
      <c r="I88" s="67" t="s">
        <v>40</v>
      </c>
      <c r="J88" s="68">
        <f t="shared" si="9"/>
        <v>1</v>
      </c>
      <c r="K88" s="69" t="s">
        <v>64</v>
      </c>
      <c r="L88" s="69" t="s">
        <v>7</v>
      </c>
      <c r="M88" s="70"/>
      <c r="N88" s="66"/>
      <c r="O88" s="66"/>
      <c r="P88" s="71"/>
      <c r="Q88" s="66"/>
      <c r="R88" s="66"/>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105">
        <f t="shared" si="10"/>
        <v>89097.83680000002</v>
      </c>
      <c r="BB88" s="103">
        <f t="shared" si="11"/>
        <v>89097.83680000002</v>
      </c>
      <c r="BC88" s="72" t="str">
        <f t="shared" si="12"/>
        <v>INR  Eighty Nine Thousand  &amp;Ninety Seven  and Paise Eighty Four Only</v>
      </c>
      <c r="BE88" s="73">
        <v>10.15</v>
      </c>
      <c r="BF88" s="65">
        <v>497</v>
      </c>
      <c r="BG88" s="80">
        <f t="shared" si="7"/>
        <v>562.2064000000001</v>
      </c>
      <c r="BH88" s="80">
        <f t="shared" si="8"/>
        <v>11.481680000000003</v>
      </c>
      <c r="IE88" s="22"/>
      <c r="IF88" s="22"/>
      <c r="IG88" s="22"/>
      <c r="IH88" s="22"/>
      <c r="II88" s="22"/>
    </row>
    <row r="89" spans="1:243" s="21" customFormat="1" ht="156.75" customHeight="1">
      <c r="A89" s="32">
        <v>77</v>
      </c>
      <c r="B89" s="83" t="s">
        <v>296</v>
      </c>
      <c r="C89" s="75" t="s">
        <v>193</v>
      </c>
      <c r="D89" s="64">
        <v>750</v>
      </c>
      <c r="E89" s="81" t="s">
        <v>220</v>
      </c>
      <c r="F89" s="73">
        <v>885.7296</v>
      </c>
      <c r="G89" s="66"/>
      <c r="H89" s="66"/>
      <c r="I89" s="67" t="s">
        <v>40</v>
      </c>
      <c r="J89" s="68">
        <f t="shared" si="9"/>
        <v>1</v>
      </c>
      <c r="K89" s="69" t="s">
        <v>64</v>
      </c>
      <c r="L89" s="69" t="s">
        <v>7</v>
      </c>
      <c r="M89" s="70"/>
      <c r="N89" s="66"/>
      <c r="O89" s="66"/>
      <c r="P89" s="71"/>
      <c r="Q89" s="66"/>
      <c r="R89" s="66"/>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105">
        <f t="shared" si="10"/>
        <v>664297.2</v>
      </c>
      <c r="BB89" s="103">
        <f t="shared" si="11"/>
        <v>664297.2</v>
      </c>
      <c r="BC89" s="72" t="str">
        <f t="shared" si="12"/>
        <v>INR  Six Lakh Sixty Four Thousand Two Hundred &amp; Ninety Seven  and Paise Twenty Only</v>
      </c>
      <c r="BE89" s="73">
        <v>783</v>
      </c>
      <c r="BF89" s="65">
        <v>497</v>
      </c>
      <c r="BG89" s="80">
        <f t="shared" si="7"/>
        <v>562.2064000000001</v>
      </c>
      <c r="BH89" s="80">
        <f t="shared" si="8"/>
        <v>885.7296</v>
      </c>
      <c r="IE89" s="22"/>
      <c r="IF89" s="22"/>
      <c r="IG89" s="22"/>
      <c r="IH89" s="22"/>
      <c r="II89" s="22"/>
    </row>
    <row r="90" spans="1:243" s="21" customFormat="1" ht="72" customHeight="1">
      <c r="A90" s="32">
        <v>78</v>
      </c>
      <c r="B90" s="83" t="s">
        <v>297</v>
      </c>
      <c r="C90" s="75" t="s">
        <v>117</v>
      </c>
      <c r="D90" s="64">
        <v>23620</v>
      </c>
      <c r="E90" s="81" t="s">
        <v>220</v>
      </c>
      <c r="F90" s="73">
        <v>22.635312000000006</v>
      </c>
      <c r="G90" s="66"/>
      <c r="H90" s="66"/>
      <c r="I90" s="67" t="s">
        <v>40</v>
      </c>
      <c r="J90" s="68">
        <f t="shared" si="9"/>
        <v>1</v>
      </c>
      <c r="K90" s="69" t="s">
        <v>64</v>
      </c>
      <c r="L90" s="69" t="s">
        <v>7</v>
      </c>
      <c r="M90" s="70"/>
      <c r="N90" s="66"/>
      <c r="O90" s="66"/>
      <c r="P90" s="71"/>
      <c r="Q90" s="66"/>
      <c r="R90" s="66"/>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105">
        <f t="shared" si="10"/>
        <v>534646.0694400001</v>
      </c>
      <c r="BB90" s="103">
        <f t="shared" si="11"/>
        <v>534646.0694400001</v>
      </c>
      <c r="BC90" s="72" t="str">
        <f t="shared" si="12"/>
        <v>INR  Five Lakh Thirty Four Thousand Six Hundred &amp; Forty Six  and Paise Seven Only</v>
      </c>
      <c r="BE90" s="73">
        <v>20.01</v>
      </c>
      <c r="BF90" s="65">
        <v>103</v>
      </c>
      <c r="BG90" s="80">
        <f t="shared" si="7"/>
        <v>116.51360000000001</v>
      </c>
      <c r="BH90" s="80">
        <f t="shared" si="8"/>
        <v>22.635312000000006</v>
      </c>
      <c r="IE90" s="22"/>
      <c r="IF90" s="22"/>
      <c r="IG90" s="22"/>
      <c r="IH90" s="22"/>
      <c r="II90" s="22"/>
    </row>
    <row r="91" spans="1:243" s="21" customFormat="1" ht="155.25" customHeight="1">
      <c r="A91" s="32">
        <v>79</v>
      </c>
      <c r="B91" s="83" t="s">
        <v>298</v>
      </c>
      <c r="C91" s="75" t="s">
        <v>118</v>
      </c>
      <c r="D91" s="64">
        <v>1925</v>
      </c>
      <c r="E91" s="81" t="s">
        <v>220</v>
      </c>
      <c r="F91" s="73">
        <v>51.017120000000006</v>
      </c>
      <c r="G91" s="66"/>
      <c r="H91" s="66"/>
      <c r="I91" s="67" t="s">
        <v>40</v>
      </c>
      <c r="J91" s="68">
        <f t="shared" si="9"/>
        <v>1</v>
      </c>
      <c r="K91" s="69" t="s">
        <v>64</v>
      </c>
      <c r="L91" s="69" t="s">
        <v>7</v>
      </c>
      <c r="M91" s="70"/>
      <c r="N91" s="66"/>
      <c r="O91" s="66"/>
      <c r="P91" s="71"/>
      <c r="Q91" s="66"/>
      <c r="R91" s="66"/>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105">
        <f t="shared" si="10"/>
        <v>98207.956</v>
      </c>
      <c r="BB91" s="103">
        <f t="shared" si="11"/>
        <v>98207.956</v>
      </c>
      <c r="BC91" s="72" t="str">
        <f t="shared" si="12"/>
        <v>INR  Ninety Eight Thousand Two Hundred &amp; Seven  and Paise Ninety Six Only</v>
      </c>
      <c r="BE91" s="73">
        <v>45.1</v>
      </c>
      <c r="BF91" s="73">
        <v>29</v>
      </c>
      <c r="BG91" s="80">
        <f t="shared" si="7"/>
        <v>32.80480000000001</v>
      </c>
      <c r="BH91" s="80">
        <f t="shared" si="8"/>
        <v>51.017120000000006</v>
      </c>
      <c r="IE91" s="22"/>
      <c r="IF91" s="22"/>
      <c r="IG91" s="22"/>
      <c r="IH91" s="22"/>
      <c r="II91" s="22"/>
    </row>
    <row r="92" spans="1:243" s="21" customFormat="1" ht="150.75" customHeight="1">
      <c r="A92" s="32">
        <v>80</v>
      </c>
      <c r="B92" s="83" t="s">
        <v>299</v>
      </c>
      <c r="C92" s="75" t="s">
        <v>119</v>
      </c>
      <c r="D92" s="64">
        <v>1925</v>
      </c>
      <c r="E92" s="81" t="s">
        <v>220</v>
      </c>
      <c r="F92" s="73">
        <v>51.82027200000001</v>
      </c>
      <c r="G92" s="66"/>
      <c r="H92" s="66"/>
      <c r="I92" s="67" t="s">
        <v>40</v>
      </c>
      <c r="J92" s="68">
        <f>IF(I92="Less(-)",-1,1)</f>
        <v>1</v>
      </c>
      <c r="K92" s="69" t="s">
        <v>64</v>
      </c>
      <c r="L92" s="69" t="s">
        <v>7</v>
      </c>
      <c r="M92" s="70"/>
      <c r="N92" s="66"/>
      <c r="O92" s="66"/>
      <c r="P92" s="71"/>
      <c r="Q92" s="66"/>
      <c r="R92" s="66"/>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105">
        <f>total_amount_ba($B$2,$D$2,D92,F92,J92,K92,M92)</f>
        <v>99754.02360000001</v>
      </c>
      <c r="BB92" s="103">
        <f>BA92+SUM(N92:AZ92)</f>
        <v>99754.02360000001</v>
      </c>
      <c r="BC92" s="72" t="str">
        <f>SpellNumber(L92,BB92)</f>
        <v>INR  Ninety Nine Thousand Seven Hundred &amp; Fifty Four  and Paise Two Only</v>
      </c>
      <c r="BD92" s="58"/>
      <c r="BE92" s="73">
        <v>45.81</v>
      </c>
      <c r="BF92" s="73">
        <v>43</v>
      </c>
      <c r="BG92" s="80">
        <f t="shared" si="7"/>
        <v>48.641600000000004</v>
      </c>
      <c r="BH92" s="80">
        <f t="shared" si="8"/>
        <v>51.82027200000001</v>
      </c>
      <c r="BI92" s="59"/>
      <c r="BJ92" s="60"/>
      <c r="BK92" s="61"/>
      <c r="BL92" s="61"/>
      <c r="BM92" s="62"/>
      <c r="BN92" s="61"/>
      <c r="BO92" s="61"/>
      <c r="BP92" s="62"/>
      <c r="BQ92" s="62"/>
      <c r="BR92" s="62"/>
      <c r="BS92" s="62"/>
      <c r="BT92" s="62"/>
      <c r="BU92" s="62"/>
      <c r="BV92" s="62"/>
      <c r="BW92" s="62"/>
      <c r="BX92" s="62"/>
      <c r="BY92" s="62"/>
      <c r="BZ92" s="62"/>
      <c r="CA92" s="62"/>
      <c r="CB92" s="62"/>
      <c r="CC92" s="62"/>
      <c r="CD92" s="62"/>
      <c r="CE92" s="62"/>
      <c r="CF92" s="62"/>
      <c r="CG92" s="62"/>
      <c r="CH92" s="62"/>
      <c r="CI92" s="57"/>
      <c r="CJ92" s="37"/>
      <c r="CK92" s="37"/>
      <c r="CL92" s="37"/>
      <c r="CM92" s="37"/>
      <c r="CN92" s="37"/>
      <c r="CO92" s="37"/>
      <c r="CP92" s="37"/>
      <c r="CQ92" s="37"/>
      <c r="CR92" s="37"/>
      <c r="CS92" s="37"/>
      <c r="CT92" s="37"/>
      <c r="CU92" s="37"/>
      <c r="CV92" s="37"/>
      <c r="CW92" s="37"/>
      <c r="CX92" s="38"/>
      <c r="CY92" s="39"/>
      <c r="CZ92" s="40"/>
      <c r="IE92" s="22"/>
      <c r="IF92" s="22"/>
      <c r="IG92" s="22"/>
      <c r="IH92" s="22"/>
      <c r="II92" s="22"/>
    </row>
    <row r="93" spans="1:243" s="21" customFormat="1" ht="155.25" customHeight="1">
      <c r="A93" s="32">
        <v>81</v>
      </c>
      <c r="B93" s="83" t="s">
        <v>300</v>
      </c>
      <c r="C93" s="75" t="s">
        <v>120</v>
      </c>
      <c r="D93" s="64">
        <v>1925</v>
      </c>
      <c r="E93" s="81" t="s">
        <v>220</v>
      </c>
      <c r="F93" s="73">
        <v>52.62342400000001</v>
      </c>
      <c r="G93" s="66"/>
      <c r="H93" s="66"/>
      <c r="I93" s="67" t="s">
        <v>40</v>
      </c>
      <c r="J93" s="68">
        <f t="shared" si="9"/>
        <v>1</v>
      </c>
      <c r="K93" s="69" t="s">
        <v>64</v>
      </c>
      <c r="L93" s="69" t="s">
        <v>7</v>
      </c>
      <c r="M93" s="70"/>
      <c r="N93" s="66"/>
      <c r="O93" s="66"/>
      <c r="P93" s="71"/>
      <c r="Q93" s="66"/>
      <c r="R93" s="66"/>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105">
        <f t="shared" si="10"/>
        <v>101300.09120000001</v>
      </c>
      <c r="BB93" s="103">
        <f t="shared" si="11"/>
        <v>101300.09120000001</v>
      </c>
      <c r="BC93" s="72" t="str">
        <f t="shared" si="12"/>
        <v>INR  One Lakh One Thousand Three Hundred    and Paise Nine Only</v>
      </c>
      <c r="BE93" s="73">
        <v>46.52</v>
      </c>
      <c r="BF93" s="73">
        <v>166</v>
      </c>
      <c r="BG93" s="80">
        <f t="shared" si="7"/>
        <v>187.77920000000003</v>
      </c>
      <c r="BH93" s="80">
        <f t="shared" si="8"/>
        <v>52.62342400000001</v>
      </c>
      <c r="IE93" s="22"/>
      <c r="IF93" s="22"/>
      <c r="IG93" s="22"/>
      <c r="IH93" s="22"/>
      <c r="II93" s="22"/>
    </row>
    <row r="94" spans="1:243" s="21" customFormat="1" ht="152.25" customHeight="1">
      <c r="A94" s="32">
        <v>82</v>
      </c>
      <c r="B94" s="83" t="s">
        <v>301</v>
      </c>
      <c r="C94" s="75" t="s">
        <v>121</v>
      </c>
      <c r="D94" s="64">
        <v>935</v>
      </c>
      <c r="E94" s="81" t="s">
        <v>220</v>
      </c>
      <c r="F94" s="73">
        <v>53.42657600000001</v>
      </c>
      <c r="G94" s="66"/>
      <c r="H94" s="66"/>
      <c r="I94" s="67" t="s">
        <v>40</v>
      </c>
      <c r="J94" s="68">
        <f t="shared" si="9"/>
        <v>1</v>
      </c>
      <c r="K94" s="69" t="s">
        <v>64</v>
      </c>
      <c r="L94" s="69" t="s">
        <v>7</v>
      </c>
      <c r="M94" s="70"/>
      <c r="N94" s="66"/>
      <c r="O94" s="66"/>
      <c r="P94" s="71"/>
      <c r="Q94" s="66"/>
      <c r="R94" s="66"/>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105">
        <f t="shared" si="10"/>
        <v>49953.84856000001</v>
      </c>
      <c r="BB94" s="103">
        <f t="shared" si="11"/>
        <v>49953.84856000001</v>
      </c>
      <c r="BC94" s="72" t="str">
        <f t="shared" si="12"/>
        <v>INR  Forty Nine Thousand Nine Hundred &amp; Fifty Three  and Paise Eighty Five Only</v>
      </c>
      <c r="BE94" s="73">
        <v>47.230000000000004</v>
      </c>
      <c r="BF94" s="73">
        <v>117</v>
      </c>
      <c r="BG94" s="80">
        <f t="shared" si="7"/>
        <v>132.35040000000004</v>
      </c>
      <c r="BH94" s="80">
        <f t="shared" si="8"/>
        <v>53.42657600000001</v>
      </c>
      <c r="IE94" s="22"/>
      <c r="IF94" s="22"/>
      <c r="IG94" s="22"/>
      <c r="IH94" s="22"/>
      <c r="II94" s="22"/>
    </row>
    <row r="95" spans="1:243" s="21" customFormat="1" ht="151.5" customHeight="1">
      <c r="A95" s="32">
        <v>83</v>
      </c>
      <c r="B95" s="83" t="s">
        <v>302</v>
      </c>
      <c r="C95" s="75" t="s">
        <v>194</v>
      </c>
      <c r="D95" s="64">
        <v>1925</v>
      </c>
      <c r="E95" s="81" t="s">
        <v>220</v>
      </c>
      <c r="F95" s="73">
        <v>95.02080000000001</v>
      </c>
      <c r="G95" s="66"/>
      <c r="H95" s="66"/>
      <c r="I95" s="67" t="s">
        <v>40</v>
      </c>
      <c r="J95" s="68">
        <f t="shared" si="9"/>
        <v>1</v>
      </c>
      <c r="K95" s="69" t="s">
        <v>64</v>
      </c>
      <c r="L95" s="69" t="s">
        <v>7</v>
      </c>
      <c r="M95" s="70"/>
      <c r="N95" s="66"/>
      <c r="O95" s="66"/>
      <c r="P95" s="71"/>
      <c r="Q95" s="66"/>
      <c r="R95" s="66"/>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105">
        <f t="shared" si="10"/>
        <v>182915.04</v>
      </c>
      <c r="BB95" s="103">
        <f t="shared" si="11"/>
        <v>182915.04</v>
      </c>
      <c r="BC95" s="72" t="str">
        <f t="shared" si="12"/>
        <v>INR  One Lakh Eighty Two Thousand Nine Hundred &amp; Fifteen  and Paise Four Only</v>
      </c>
      <c r="BE95" s="73">
        <v>84</v>
      </c>
      <c r="BF95" s="73">
        <v>54</v>
      </c>
      <c r="BG95" s="80">
        <f t="shared" si="7"/>
        <v>61.0848</v>
      </c>
      <c r="BH95" s="80">
        <f t="shared" si="8"/>
        <v>95.02080000000001</v>
      </c>
      <c r="IE95" s="22"/>
      <c r="IF95" s="22"/>
      <c r="IG95" s="22"/>
      <c r="IH95" s="22"/>
      <c r="II95" s="22"/>
    </row>
    <row r="96" spans="1:243" s="21" customFormat="1" ht="153.75" customHeight="1">
      <c r="A96" s="32">
        <v>84</v>
      </c>
      <c r="B96" s="83" t="s">
        <v>303</v>
      </c>
      <c r="C96" s="75" t="s">
        <v>122</v>
      </c>
      <c r="D96" s="64">
        <v>1925</v>
      </c>
      <c r="E96" s="81" t="s">
        <v>220</v>
      </c>
      <c r="F96" s="73">
        <v>95.823952</v>
      </c>
      <c r="G96" s="66"/>
      <c r="H96" s="66"/>
      <c r="I96" s="67" t="s">
        <v>40</v>
      </c>
      <c r="J96" s="68">
        <f t="shared" si="9"/>
        <v>1</v>
      </c>
      <c r="K96" s="69" t="s">
        <v>64</v>
      </c>
      <c r="L96" s="69" t="s">
        <v>7</v>
      </c>
      <c r="M96" s="70"/>
      <c r="N96" s="66"/>
      <c r="O96" s="66"/>
      <c r="P96" s="71"/>
      <c r="Q96" s="66"/>
      <c r="R96" s="66"/>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105">
        <f t="shared" si="10"/>
        <v>184461.10760000002</v>
      </c>
      <c r="BB96" s="103">
        <f t="shared" si="11"/>
        <v>184461.10760000002</v>
      </c>
      <c r="BC96" s="72" t="str">
        <f t="shared" si="12"/>
        <v>INR  One Lakh Eighty Four Thousand Four Hundred &amp; Sixty One  and Paise Eleven Only</v>
      </c>
      <c r="BE96" s="73">
        <v>84.71</v>
      </c>
      <c r="BF96" s="73">
        <v>78</v>
      </c>
      <c r="BG96" s="80">
        <f t="shared" si="7"/>
        <v>88.23360000000001</v>
      </c>
      <c r="BH96" s="80">
        <f t="shared" si="8"/>
        <v>95.823952</v>
      </c>
      <c r="IE96" s="22"/>
      <c r="IF96" s="22"/>
      <c r="IG96" s="22"/>
      <c r="IH96" s="22"/>
      <c r="II96" s="22"/>
    </row>
    <row r="97" spans="1:243" s="21" customFormat="1" ht="153" customHeight="1">
      <c r="A97" s="32">
        <v>85</v>
      </c>
      <c r="B97" s="83" t="s">
        <v>304</v>
      </c>
      <c r="C97" s="75" t="s">
        <v>123</v>
      </c>
      <c r="D97" s="64">
        <v>1925</v>
      </c>
      <c r="E97" s="81" t="s">
        <v>220</v>
      </c>
      <c r="F97" s="73">
        <v>96.627104</v>
      </c>
      <c r="G97" s="66"/>
      <c r="H97" s="66"/>
      <c r="I97" s="67" t="s">
        <v>40</v>
      </c>
      <c r="J97" s="68">
        <f t="shared" si="9"/>
        <v>1</v>
      </c>
      <c r="K97" s="69" t="s">
        <v>64</v>
      </c>
      <c r="L97" s="69" t="s">
        <v>7</v>
      </c>
      <c r="M97" s="70"/>
      <c r="N97" s="66"/>
      <c r="O97" s="66"/>
      <c r="P97" s="71"/>
      <c r="Q97" s="66"/>
      <c r="R97" s="66"/>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105">
        <f t="shared" si="10"/>
        <v>186007.1752</v>
      </c>
      <c r="BB97" s="103">
        <f t="shared" si="11"/>
        <v>186007.1752</v>
      </c>
      <c r="BC97" s="72" t="str">
        <f t="shared" si="12"/>
        <v>INR  One Lakh Eighty Six Thousand  &amp;Seven  and Paise Eighteen Only</v>
      </c>
      <c r="BE97" s="73">
        <v>85.41999999999999</v>
      </c>
      <c r="BF97" s="65">
        <v>126</v>
      </c>
      <c r="BG97" s="80">
        <f t="shared" si="7"/>
        <v>142.5312</v>
      </c>
      <c r="BH97" s="80">
        <f t="shared" si="8"/>
        <v>96.627104</v>
      </c>
      <c r="IE97" s="22"/>
      <c r="IF97" s="22"/>
      <c r="IG97" s="22"/>
      <c r="IH97" s="22"/>
      <c r="II97" s="22"/>
    </row>
    <row r="98" spans="1:243" s="21" customFormat="1" ht="155.25" customHeight="1">
      <c r="A98" s="32">
        <v>86</v>
      </c>
      <c r="B98" s="83" t="s">
        <v>305</v>
      </c>
      <c r="C98" s="75" t="s">
        <v>124</v>
      </c>
      <c r="D98" s="64">
        <v>935</v>
      </c>
      <c r="E98" s="81" t="s">
        <v>220</v>
      </c>
      <c r="F98" s="73">
        <v>97.430256</v>
      </c>
      <c r="G98" s="66"/>
      <c r="H98" s="66"/>
      <c r="I98" s="67" t="s">
        <v>40</v>
      </c>
      <c r="J98" s="68">
        <f t="shared" si="9"/>
        <v>1</v>
      </c>
      <c r="K98" s="69" t="s">
        <v>64</v>
      </c>
      <c r="L98" s="69" t="s">
        <v>7</v>
      </c>
      <c r="M98" s="70"/>
      <c r="N98" s="66"/>
      <c r="O98" s="66"/>
      <c r="P98" s="71"/>
      <c r="Q98" s="66"/>
      <c r="R98" s="66"/>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105">
        <f t="shared" si="10"/>
        <v>91097.28936</v>
      </c>
      <c r="BB98" s="103">
        <f t="shared" si="11"/>
        <v>91097.28936</v>
      </c>
      <c r="BC98" s="72" t="str">
        <f t="shared" si="12"/>
        <v>INR  Ninety One Thousand  &amp;Ninety Seven  and Paise Twenty Nine Only</v>
      </c>
      <c r="BE98" s="73">
        <v>86.12999999999998</v>
      </c>
      <c r="BF98" s="65">
        <v>130</v>
      </c>
      <c r="BG98" s="80">
        <f t="shared" si="7"/>
        <v>147.056</v>
      </c>
      <c r="BH98" s="80">
        <f t="shared" si="8"/>
        <v>97.430256</v>
      </c>
      <c r="IE98" s="22"/>
      <c r="IF98" s="22"/>
      <c r="IG98" s="22"/>
      <c r="IH98" s="22"/>
      <c r="II98" s="22"/>
    </row>
    <row r="99" spans="1:243" s="21" customFormat="1" ht="279.75" customHeight="1">
      <c r="A99" s="32">
        <v>87</v>
      </c>
      <c r="B99" s="83" t="s">
        <v>306</v>
      </c>
      <c r="C99" s="75" t="s">
        <v>125</v>
      </c>
      <c r="D99" s="64">
        <v>740</v>
      </c>
      <c r="E99" s="81" t="s">
        <v>307</v>
      </c>
      <c r="F99" s="73">
        <v>315.6048</v>
      </c>
      <c r="G99" s="66"/>
      <c r="H99" s="66"/>
      <c r="I99" s="67" t="s">
        <v>40</v>
      </c>
      <c r="J99" s="68">
        <f>IF(I99="Less(-)",-1,1)</f>
        <v>1</v>
      </c>
      <c r="K99" s="69" t="s">
        <v>64</v>
      </c>
      <c r="L99" s="69" t="s">
        <v>7</v>
      </c>
      <c r="M99" s="70"/>
      <c r="N99" s="66"/>
      <c r="O99" s="66"/>
      <c r="P99" s="71"/>
      <c r="Q99" s="66"/>
      <c r="R99" s="66"/>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105">
        <f>total_amount_ba($B$2,$D$2,D99,F99,J99,K99,M99)</f>
        <v>233547.552</v>
      </c>
      <c r="BB99" s="103">
        <f>BA99+SUM(N99:AZ99)</f>
        <v>233547.552</v>
      </c>
      <c r="BC99" s="72" t="str">
        <f>SpellNumber(L99,BB99)</f>
        <v>INR  Two Lakh Thirty Three Thousand Five Hundred &amp; Forty Seven  and Paise Fifty Five Only</v>
      </c>
      <c r="BE99" s="73">
        <v>279</v>
      </c>
      <c r="BF99" s="65">
        <v>134</v>
      </c>
      <c r="BG99" s="80">
        <f t="shared" si="7"/>
        <v>151.5808</v>
      </c>
      <c r="BH99" s="80">
        <f t="shared" si="8"/>
        <v>315.6048</v>
      </c>
      <c r="IE99" s="22"/>
      <c r="IF99" s="22"/>
      <c r="IG99" s="22"/>
      <c r="IH99" s="22"/>
      <c r="II99" s="22"/>
    </row>
    <row r="100" spans="1:243" s="21" customFormat="1" ht="160.5" customHeight="1">
      <c r="A100" s="32">
        <v>88</v>
      </c>
      <c r="B100" s="83" t="s">
        <v>308</v>
      </c>
      <c r="C100" s="75" t="s">
        <v>126</v>
      </c>
      <c r="D100" s="64">
        <v>240</v>
      </c>
      <c r="E100" s="81" t="s">
        <v>220</v>
      </c>
      <c r="F100" s="73">
        <v>2197.9216</v>
      </c>
      <c r="G100" s="66"/>
      <c r="H100" s="66"/>
      <c r="I100" s="67" t="s">
        <v>40</v>
      </c>
      <c r="J100" s="68">
        <f>IF(I100="Less(-)",-1,1)</f>
        <v>1</v>
      </c>
      <c r="K100" s="69" t="s">
        <v>64</v>
      </c>
      <c r="L100" s="69" t="s">
        <v>7</v>
      </c>
      <c r="M100" s="70"/>
      <c r="N100" s="66"/>
      <c r="O100" s="66"/>
      <c r="P100" s="71"/>
      <c r="Q100" s="66"/>
      <c r="R100" s="66"/>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105">
        <f>total_amount_ba($B$2,$D$2,D100,F100,J100,K100,M100)</f>
        <v>527501.184</v>
      </c>
      <c r="BB100" s="103">
        <f>BA100+SUM(N100:AZ100)</f>
        <v>527501.184</v>
      </c>
      <c r="BC100" s="72" t="str">
        <f>SpellNumber(L100,BB100)</f>
        <v>INR  Five Lakh Twenty Seven Thousand Five Hundred &amp; One  and Paise Eighteen Only</v>
      </c>
      <c r="BE100" s="73">
        <v>1943</v>
      </c>
      <c r="BF100" s="65">
        <v>138</v>
      </c>
      <c r="BG100" s="80">
        <f t="shared" si="7"/>
        <v>156.1056</v>
      </c>
      <c r="BH100" s="80">
        <f t="shared" si="8"/>
        <v>2197.9216</v>
      </c>
      <c r="IE100" s="22"/>
      <c r="IF100" s="22"/>
      <c r="IG100" s="22"/>
      <c r="IH100" s="22"/>
      <c r="II100" s="22"/>
    </row>
    <row r="101" spans="1:243" s="21" customFormat="1" ht="112.5" customHeight="1">
      <c r="A101" s="32">
        <v>89</v>
      </c>
      <c r="B101" s="83" t="s">
        <v>309</v>
      </c>
      <c r="C101" s="75" t="s">
        <v>127</v>
      </c>
      <c r="D101" s="64">
        <v>300</v>
      </c>
      <c r="E101" s="81" t="s">
        <v>221</v>
      </c>
      <c r="F101" s="73">
        <v>59.95360000000001</v>
      </c>
      <c r="G101" s="66"/>
      <c r="H101" s="66"/>
      <c r="I101" s="67" t="s">
        <v>40</v>
      </c>
      <c r="J101" s="68">
        <f t="shared" si="9"/>
        <v>1</v>
      </c>
      <c r="K101" s="69" t="s">
        <v>64</v>
      </c>
      <c r="L101" s="69" t="s">
        <v>7</v>
      </c>
      <c r="M101" s="70"/>
      <c r="N101" s="66"/>
      <c r="O101" s="66"/>
      <c r="P101" s="71"/>
      <c r="Q101" s="66"/>
      <c r="R101" s="66"/>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105">
        <f t="shared" si="10"/>
        <v>17986.08</v>
      </c>
      <c r="BB101" s="103">
        <f t="shared" si="11"/>
        <v>17986.08</v>
      </c>
      <c r="BC101" s="72" t="str">
        <f t="shared" si="12"/>
        <v>INR  Seventeen Thousand Nine Hundred &amp; Eighty Six  and Paise Eight Only</v>
      </c>
      <c r="BE101" s="73">
        <v>53</v>
      </c>
      <c r="BF101" s="65">
        <v>142</v>
      </c>
      <c r="BG101" s="80">
        <f t="shared" si="7"/>
        <v>160.6304</v>
      </c>
      <c r="BH101" s="80">
        <f t="shared" si="8"/>
        <v>59.95360000000001</v>
      </c>
      <c r="IE101" s="22"/>
      <c r="IF101" s="22"/>
      <c r="IG101" s="22"/>
      <c r="IH101" s="22"/>
      <c r="II101" s="22"/>
    </row>
    <row r="102" spans="1:243" s="21" customFormat="1" ht="126" customHeight="1">
      <c r="A102" s="32">
        <v>90</v>
      </c>
      <c r="B102" s="83" t="s">
        <v>310</v>
      </c>
      <c r="C102" s="75" t="s">
        <v>128</v>
      </c>
      <c r="D102" s="64">
        <v>300</v>
      </c>
      <c r="E102" s="81" t="s">
        <v>221</v>
      </c>
      <c r="F102" s="73">
        <v>62.21600000000001</v>
      </c>
      <c r="G102" s="66"/>
      <c r="H102" s="66"/>
      <c r="I102" s="67" t="s">
        <v>40</v>
      </c>
      <c r="J102" s="68">
        <f t="shared" si="9"/>
        <v>1</v>
      </c>
      <c r="K102" s="69" t="s">
        <v>64</v>
      </c>
      <c r="L102" s="69" t="s">
        <v>7</v>
      </c>
      <c r="M102" s="70"/>
      <c r="N102" s="66"/>
      <c r="O102" s="66"/>
      <c r="P102" s="71"/>
      <c r="Q102" s="66"/>
      <c r="R102" s="66"/>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105">
        <f t="shared" si="10"/>
        <v>18664.800000000003</v>
      </c>
      <c r="BB102" s="103">
        <f t="shared" si="11"/>
        <v>18664.800000000003</v>
      </c>
      <c r="BC102" s="72" t="str">
        <f t="shared" si="12"/>
        <v>INR  Eighteen Thousand Six Hundred &amp; Sixty Four  and Paise Eighty Only</v>
      </c>
      <c r="BE102" s="73">
        <v>55</v>
      </c>
      <c r="BF102" s="65">
        <v>157</v>
      </c>
      <c r="BG102" s="80">
        <f t="shared" si="7"/>
        <v>177.5984</v>
      </c>
      <c r="BH102" s="80">
        <f t="shared" si="8"/>
        <v>62.21600000000001</v>
      </c>
      <c r="IE102" s="22"/>
      <c r="IF102" s="22"/>
      <c r="IG102" s="22"/>
      <c r="IH102" s="22"/>
      <c r="II102" s="22"/>
    </row>
    <row r="103" spans="1:243" s="21" customFormat="1" ht="117" customHeight="1">
      <c r="A103" s="32">
        <v>91</v>
      </c>
      <c r="B103" s="83" t="s">
        <v>311</v>
      </c>
      <c r="C103" s="75" t="s">
        <v>195</v>
      </c>
      <c r="D103" s="64">
        <v>450</v>
      </c>
      <c r="E103" s="81" t="s">
        <v>221</v>
      </c>
      <c r="F103" s="73">
        <v>70.13440000000001</v>
      </c>
      <c r="G103" s="66"/>
      <c r="H103" s="66"/>
      <c r="I103" s="67" t="s">
        <v>40</v>
      </c>
      <c r="J103" s="68">
        <f t="shared" si="9"/>
        <v>1</v>
      </c>
      <c r="K103" s="69" t="s">
        <v>64</v>
      </c>
      <c r="L103" s="69" t="s">
        <v>7</v>
      </c>
      <c r="M103" s="70"/>
      <c r="N103" s="66"/>
      <c r="O103" s="66"/>
      <c r="P103" s="71"/>
      <c r="Q103" s="66"/>
      <c r="R103" s="66"/>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105">
        <f t="shared" si="10"/>
        <v>31560.480000000007</v>
      </c>
      <c r="BB103" s="103">
        <f t="shared" si="11"/>
        <v>31560.480000000007</v>
      </c>
      <c r="BC103" s="72" t="str">
        <f t="shared" si="12"/>
        <v>INR  Thirty One Thousand Five Hundred &amp; Sixty  and Paise Forty Eight Only</v>
      </c>
      <c r="BE103" s="73">
        <v>62</v>
      </c>
      <c r="BF103" s="65">
        <v>161</v>
      </c>
      <c r="BG103" s="80">
        <f t="shared" si="7"/>
        <v>182.12320000000003</v>
      </c>
      <c r="BH103" s="80">
        <f t="shared" si="8"/>
        <v>70.13440000000001</v>
      </c>
      <c r="IE103" s="22"/>
      <c r="IF103" s="22"/>
      <c r="IG103" s="22"/>
      <c r="IH103" s="22"/>
      <c r="II103" s="22"/>
    </row>
    <row r="104" spans="1:243" s="21" customFormat="1" ht="375.75" customHeight="1">
      <c r="A104" s="32">
        <v>92</v>
      </c>
      <c r="B104" s="83" t="s">
        <v>312</v>
      </c>
      <c r="C104" s="75" t="s">
        <v>129</v>
      </c>
      <c r="D104" s="64">
        <v>5830</v>
      </c>
      <c r="E104" s="78" t="s">
        <v>220</v>
      </c>
      <c r="F104" s="73">
        <v>181.16168000000002</v>
      </c>
      <c r="G104" s="66"/>
      <c r="H104" s="66"/>
      <c r="I104" s="67" t="s">
        <v>40</v>
      </c>
      <c r="J104" s="68">
        <f t="shared" si="9"/>
        <v>1</v>
      </c>
      <c r="K104" s="69" t="s">
        <v>64</v>
      </c>
      <c r="L104" s="69" t="s">
        <v>7</v>
      </c>
      <c r="M104" s="70"/>
      <c r="N104" s="66"/>
      <c r="O104" s="66"/>
      <c r="P104" s="71"/>
      <c r="Q104" s="66"/>
      <c r="R104" s="66"/>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105">
        <f t="shared" si="10"/>
        <v>1056172.5944</v>
      </c>
      <c r="BB104" s="103">
        <f t="shared" si="11"/>
        <v>1056172.5944</v>
      </c>
      <c r="BC104" s="72" t="str">
        <f t="shared" si="12"/>
        <v>INR  Ten Lakh Fifty Six Thousand One Hundred &amp; Seventy Two  and Paise Fifty Nine Only</v>
      </c>
      <c r="BE104" s="73">
        <v>160.15</v>
      </c>
      <c r="BF104" s="65">
        <v>165</v>
      </c>
      <c r="BG104" s="80">
        <f t="shared" si="7"/>
        <v>186.64800000000002</v>
      </c>
      <c r="BH104" s="80">
        <f t="shared" si="8"/>
        <v>181.16168000000002</v>
      </c>
      <c r="IE104" s="22"/>
      <c r="IF104" s="22"/>
      <c r="IG104" s="22"/>
      <c r="IH104" s="22"/>
      <c r="II104" s="22"/>
    </row>
    <row r="105" spans="1:243" s="21" customFormat="1" ht="65.25" customHeight="1">
      <c r="A105" s="32">
        <v>93</v>
      </c>
      <c r="B105" s="83" t="s">
        <v>313</v>
      </c>
      <c r="C105" s="75" t="s">
        <v>196</v>
      </c>
      <c r="D105" s="64">
        <v>700</v>
      </c>
      <c r="E105" s="81" t="s">
        <v>319</v>
      </c>
      <c r="F105" s="73">
        <v>6.7872</v>
      </c>
      <c r="G105" s="66"/>
      <c r="H105" s="66"/>
      <c r="I105" s="67" t="s">
        <v>40</v>
      </c>
      <c r="J105" s="68">
        <f t="shared" si="9"/>
        <v>1</v>
      </c>
      <c r="K105" s="69" t="s">
        <v>64</v>
      </c>
      <c r="L105" s="69" t="s">
        <v>7</v>
      </c>
      <c r="M105" s="70"/>
      <c r="N105" s="66"/>
      <c r="O105" s="66"/>
      <c r="P105" s="71"/>
      <c r="Q105" s="66"/>
      <c r="R105" s="66"/>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105">
        <f t="shared" si="10"/>
        <v>4751.04</v>
      </c>
      <c r="BB105" s="103">
        <f t="shared" si="11"/>
        <v>4751.04</v>
      </c>
      <c r="BC105" s="72" t="str">
        <f t="shared" si="12"/>
        <v>INR  Four Thousand Seven Hundred &amp; Fifty One  and Paise Four Only</v>
      </c>
      <c r="BE105" s="73">
        <v>6</v>
      </c>
      <c r="BF105" s="65">
        <v>169</v>
      </c>
      <c r="BG105" s="80">
        <f t="shared" si="7"/>
        <v>191.17280000000002</v>
      </c>
      <c r="BH105" s="80">
        <f t="shared" si="8"/>
        <v>6.7872</v>
      </c>
      <c r="IE105" s="22"/>
      <c r="IF105" s="22"/>
      <c r="IG105" s="22"/>
      <c r="IH105" s="22"/>
      <c r="II105" s="22"/>
    </row>
    <row r="106" spans="1:243" s="21" customFormat="1" ht="49.5" customHeight="1">
      <c r="A106" s="32">
        <v>94</v>
      </c>
      <c r="B106" s="83" t="s">
        <v>314</v>
      </c>
      <c r="C106" s="75" t="s">
        <v>130</v>
      </c>
      <c r="D106" s="64">
        <v>750</v>
      </c>
      <c r="E106" s="81" t="s">
        <v>319</v>
      </c>
      <c r="F106" s="73">
        <v>6.7872</v>
      </c>
      <c r="G106" s="66"/>
      <c r="H106" s="66"/>
      <c r="I106" s="67" t="s">
        <v>40</v>
      </c>
      <c r="J106" s="68">
        <f>IF(I106="Less(-)",-1,1)</f>
        <v>1</v>
      </c>
      <c r="K106" s="69" t="s">
        <v>64</v>
      </c>
      <c r="L106" s="69" t="s">
        <v>7</v>
      </c>
      <c r="M106" s="70"/>
      <c r="N106" s="66"/>
      <c r="O106" s="66"/>
      <c r="P106" s="71"/>
      <c r="Q106" s="66"/>
      <c r="R106" s="66"/>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105">
        <f>total_amount_ba($B$2,$D$2,D106,F106,J106,K106,M106)</f>
        <v>5090.400000000001</v>
      </c>
      <c r="BB106" s="103">
        <f>BA106+SUM(N106:AZ106)</f>
        <v>5090.400000000001</v>
      </c>
      <c r="BC106" s="72" t="str">
        <f>SpellNumber(L106,BB106)</f>
        <v>INR  Five Thousand  &amp;Ninety  and Paise Forty Only</v>
      </c>
      <c r="BE106" s="73">
        <v>6</v>
      </c>
      <c r="BF106" s="65">
        <v>173</v>
      </c>
      <c r="BG106" s="80">
        <f t="shared" si="7"/>
        <v>195.69760000000002</v>
      </c>
      <c r="BH106" s="80">
        <f t="shared" si="8"/>
        <v>6.7872</v>
      </c>
      <c r="IE106" s="22"/>
      <c r="IF106" s="22"/>
      <c r="IG106" s="22"/>
      <c r="IH106" s="22"/>
      <c r="II106" s="22"/>
    </row>
    <row r="107" spans="1:243" s="21" customFormat="1" ht="46.5" customHeight="1">
      <c r="A107" s="32">
        <v>95</v>
      </c>
      <c r="B107" s="83" t="s">
        <v>315</v>
      </c>
      <c r="C107" s="75" t="s">
        <v>131</v>
      </c>
      <c r="D107" s="64">
        <v>300</v>
      </c>
      <c r="E107" s="81" t="s">
        <v>319</v>
      </c>
      <c r="F107" s="73">
        <v>6.7872</v>
      </c>
      <c r="G107" s="66"/>
      <c r="H107" s="66"/>
      <c r="I107" s="67" t="s">
        <v>40</v>
      </c>
      <c r="J107" s="68">
        <f>IF(I107="Less(-)",-1,1)</f>
        <v>1</v>
      </c>
      <c r="K107" s="69" t="s">
        <v>64</v>
      </c>
      <c r="L107" s="69" t="s">
        <v>7</v>
      </c>
      <c r="M107" s="70"/>
      <c r="N107" s="66"/>
      <c r="O107" s="66"/>
      <c r="P107" s="71"/>
      <c r="Q107" s="66"/>
      <c r="R107" s="66"/>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105">
        <f>total_amount_ba($B$2,$D$2,D107,F107,J107,K107,M107)</f>
        <v>2036.16</v>
      </c>
      <c r="BB107" s="103">
        <f>BA107+SUM(N107:AZ107)</f>
        <v>2036.16</v>
      </c>
      <c r="BC107" s="72" t="str">
        <f>SpellNumber(L107,BB107)</f>
        <v>INR  Two Thousand  &amp;Thirty Six  and Paise Sixteen Only</v>
      </c>
      <c r="BE107" s="73">
        <v>6</v>
      </c>
      <c r="BF107" s="65">
        <v>161</v>
      </c>
      <c r="BG107" s="80">
        <f t="shared" si="7"/>
        <v>182.12320000000003</v>
      </c>
      <c r="BH107" s="80">
        <f t="shared" si="8"/>
        <v>6.7872</v>
      </c>
      <c r="IE107" s="22"/>
      <c r="IF107" s="22"/>
      <c r="IG107" s="22"/>
      <c r="IH107" s="22"/>
      <c r="II107" s="22"/>
    </row>
    <row r="108" spans="1:243" s="21" customFormat="1" ht="42.75" customHeight="1">
      <c r="A108" s="32">
        <v>96</v>
      </c>
      <c r="B108" s="83" t="s">
        <v>316</v>
      </c>
      <c r="C108" s="75" t="s">
        <v>132</v>
      </c>
      <c r="D108" s="64">
        <v>250</v>
      </c>
      <c r="E108" s="81" t="s">
        <v>319</v>
      </c>
      <c r="F108" s="73">
        <v>6.7872</v>
      </c>
      <c r="G108" s="66"/>
      <c r="H108" s="66"/>
      <c r="I108" s="67" t="s">
        <v>40</v>
      </c>
      <c r="J108" s="68">
        <f t="shared" si="9"/>
        <v>1</v>
      </c>
      <c r="K108" s="69" t="s">
        <v>64</v>
      </c>
      <c r="L108" s="69" t="s">
        <v>7</v>
      </c>
      <c r="M108" s="70"/>
      <c r="N108" s="66"/>
      <c r="O108" s="66"/>
      <c r="P108" s="71"/>
      <c r="Q108" s="66"/>
      <c r="R108" s="66"/>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105">
        <f t="shared" si="10"/>
        <v>1696.8000000000002</v>
      </c>
      <c r="BB108" s="103">
        <f t="shared" si="11"/>
        <v>1696.8000000000002</v>
      </c>
      <c r="BC108" s="72" t="str">
        <f t="shared" si="12"/>
        <v>INR  One Thousand Six Hundred &amp; Ninety Six  and Paise Eighty Only</v>
      </c>
      <c r="BE108" s="73">
        <v>6</v>
      </c>
      <c r="BF108" s="65">
        <v>165</v>
      </c>
      <c r="BG108" s="80">
        <f t="shared" si="7"/>
        <v>186.64800000000002</v>
      </c>
      <c r="BH108" s="80">
        <f t="shared" si="8"/>
        <v>6.7872</v>
      </c>
      <c r="IE108" s="22"/>
      <c r="IF108" s="22"/>
      <c r="IG108" s="22"/>
      <c r="IH108" s="22"/>
      <c r="II108" s="22"/>
    </row>
    <row r="109" spans="1:243" s="21" customFormat="1" ht="43.5" customHeight="1">
      <c r="A109" s="32">
        <v>97</v>
      </c>
      <c r="B109" s="83" t="s">
        <v>317</v>
      </c>
      <c r="C109" s="75" t="s">
        <v>133</v>
      </c>
      <c r="D109" s="64">
        <v>500</v>
      </c>
      <c r="E109" s="81" t="s">
        <v>222</v>
      </c>
      <c r="F109" s="73">
        <v>12.443200000000001</v>
      </c>
      <c r="G109" s="66"/>
      <c r="H109" s="66"/>
      <c r="I109" s="67" t="s">
        <v>40</v>
      </c>
      <c r="J109" s="68">
        <f t="shared" si="9"/>
        <v>1</v>
      </c>
      <c r="K109" s="69" t="s">
        <v>64</v>
      </c>
      <c r="L109" s="69" t="s">
        <v>7</v>
      </c>
      <c r="M109" s="70"/>
      <c r="N109" s="66"/>
      <c r="O109" s="66"/>
      <c r="P109" s="71"/>
      <c r="Q109" s="66"/>
      <c r="R109" s="66"/>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105">
        <f t="shared" si="10"/>
        <v>6221.6</v>
      </c>
      <c r="BB109" s="103">
        <f t="shared" si="11"/>
        <v>6221.6</v>
      </c>
      <c r="BC109" s="72" t="str">
        <f t="shared" si="12"/>
        <v>INR  Six Thousand Two Hundred &amp; Twenty One  and Paise Sixty Only</v>
      </c>
      <c r="BE109" s="73">
        <v>11</v>
      </c>
      <c r="BF109" s="65">
        <v>169</v>
      </c>
      <c r="BG109" s="80">
        <f t="shared" si="7"/>
        <v>191.17280000000002</v>
      </c>
      <c r="BH109" s="80">
        <f t="shared" si="8"/>
        <v>12.443200000000001</v>
      </c>
      <c r="IE109" s="22"/>
      <c r="IF109" s="22"/>
      <c r="IG109" s="22"/>
      <c r="IH109" s="22"/>
      <c r="II109" s="22"/>
    </row>
    <row r="110" spans="1:243" s="21" customFormat="1" ht="42.75" customHeight="1">
      <c r="A110" s="32">
        <v>98</v>
      </c>
      <c r="B110" s="83" t="s">
        <v>318</v>
      </c>
      <c r="C110" s="75" t="s">
        <v>134</v>
      </c>
      <c r="D110" s="64">
        <v>500</v>
      </c>
      <c r="E110" s="81" t="s">
        <v>319</v>
      </c>
      <c r="F110" s="73">
        <v>12.443200000000001</v>
      </c>
      <c r="G110" s="66"/>
      <c r="H110" s="66"/>
      <c r="I110" s="67" t="s">
        <v>40</v>
      </c>
      <c r="J110" s="68">
        <f t="shared" si="9"/>
        <v>1</v>
      </c>
      <c r="K110" s="69" t="s">
        <v>64</v>
      </c>
      <c r="L110" s="69" t="s">
        <v>7</v>
      </c>
      <c r="M110" s="70"/>
      <c r="N110" s="66"/>
      <c r="O110" s="66"/>
      <c r="P110" s="71"/>
      <c r="Q110" s="66"/>
      <c r="R110" s="66"/>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105">
        <f t="shared" si="10"/>
        <v>6221.6</v>
      </c>
      <c r="BB110" s="103">
        <f t="shared" si="11"/>
        <v>6221.6</v>
      </c>
      <c r="BC110" s="72" t="str">
        <f t="shared" si="12"/>
        <v>INR  Six Thousand Two Hundred &amp; Twenty One  and Paise Sixty Only</v>
      </c>
      <c r="BE110" s="73">
        <v>11</v>
      </c>
      <c r="BF110" s="65">
        <v>173</v>
      </c>
      <c r="BG110" s="80">
        <f t="shared" si="7"/>
        <v>195.69760000000002</v>
      </c>
      <c r="BH110" s="80">
        <f t="shared" si="8"/>
        <v>12.443200000000001</v>
      </c>
      <c r="IE110" s="22"/>
      <c r="IF110" s="22"/>
      <c r="IG110" s="22"/>
      <c r="IH110" s="22"/>
      <c r="II110" s="22"/>
    </row>
    <row r="111" spans="1:243" s="21" customFormat="1" ht="278.25" customHeight="1">
      <c r="A111" s="32">
        <v>99</v>
      </c>
      <c r="B111" s="83" t="s">
        <v>320</v>
      </c>
      <c r="C111" s="75" t="s">
        <v>135</v>
      </c>
      <c r="D111" s="64">
        <v>700</v>
      </c>
      <c r="E111" s="81" t="s">
        <v>319</v>
      </c>
      <c r="F111" s="73">
        <v>114.25120000000001</v>
      </c>
      <c r="G111" s="66"/>
      <c r="H111" s="66"/>
      <c r="I111" s="67" t="s">
        <v>40</v>
      </c>
      <c r="J111" s="68">
        <f t="shared" si="9"/>
        <v>1</v>
      </c>
      <c r="K111" s="69" t="s">
        <v>64</v>
      </c>
      <c r="L111" s="69" t="s">
        <v>7</v>
      </c>
      <c r="M111" s="70"/>
      <c r="N111" s="66"/>
      <c r="O111" s="66"/>
      <c r="P111" s="71"/>
      <c r="Q111" s="66"/>
      <c r="R111" s="66"/>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105">
        <f t="shared" si="10"/>
        <v>79975.84000000001</v>
      </c>
      <c r="BB111" s="103">
        <f t="shared" si="11"/>
        <v>79975.84000000001</v>
      </c>
      <c r="BC111" s="72" t="str">
        <f t="shared" si="12"/>
        <v>INR  Seventy Nine Thousand Nine Hundred &amp; Seventy Five  and Paise Eighty Four Only</v>
      </c>
      <c r="BE111" s="73">
        <v>101</v>
      </c>
      <c r="BF111" s="65">
        <v>177</v>
      </c>
      <c r="BG111" s="80">
        <f t="shared" si="7"/>
        <v>200.22240000000002</v>
      </c>
      <c r="BH111" s="80">
        <f t="shared" si="8"/>
        <v>114.25120000000001</v>
      </c>
      <c r="IE111" s="22"/>
      <c r="IF111" s="22"/>
      <c r="IG111" s="22"/>
      <c r="IH111" s="22"/>
      <c r="II111" s="22"/>
    </row>
    <row r="112" spans="1:243" s="21" customFormat="1" ht="281.25" customHeight="1">
      <c r="A112" s="32">
        <v>100</v>
      </c>
      <c r="B112" s="83" t="s">
        <v>321</v>
      </c>
      <c r="C112" s="75" t="s">
        <v>136</v>
      </c>
      <c r="D112" s="64">
        <v>750</v>
      </c>
      <c r="E112" s="81" t="s">
        <v>319</v>
      </c>
      <c r="F112" s="73">
        <v>145.92480000000003</v>
      </c>
      <c r="G112" s="66"/>
      <c r="H112" s="66"/>
      <c r="I112" s="67" t="s">
        <v>40</v>
      </c>
      <c r="J112" s="68">
        <f t="shared" si="9"/>
        <v>1</v>
      </c>
      <c r="K112" s="69" t="s">
        <v>64</v>
      </c>
      <c r="L112" s="69" t="s">
        <v>7</v>
      </c>
      <c r="M112" s="70"/>
      <c r="N112" s="66"/>
      <c r="O112" s="66"/>
      <c r="P112" s="71"/>
      <c r="Q112" s="66"/>
      <c r="R112" s="66"/>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105">
        <f t="shared" si="10"/>
        <v>109443.60000000002</v>
      </c>
      <c r="BB112" s="103">
        <f t="shared" si="11"/>
        <v>109443.60000000002</v>
      </c>
      <c r="BC112" s="72" t="str">
        <f t="shared" si="12"/>
        <v>INR  One Lakh Nine Thousand Four Hundred &amp; Forty Three  and Paise Sixty Only</v>
      </c>
      <c r="BE112" s="73">
        <v>129</v>
      </c>
      <c r="BF112" s="65">
        <v>34</v>
      </c>
      <c r="BG112" s="80">
        <f t="shared" si="7"/>
        <v>38.460800000000006</v>
      </c>
      <c r="BH112" s="80">
        <f t="shared" si="8"/>
        <v>145.92480000000003</v>
      </c>
      <c r="IE112" s="22"/>
      <c r="IF112" s="22"/>
      <c r="IG112" s="22"/>
      <c r="IH112" s="22"/>
      <c r="II112" s="22"/>
    </row>
    <row r="113" spans="1:243" s="21" customFormat="1" ht="279" customHeight="1">
      <c r="A113" s="32">
        <v>101</v>
      </c>
      <c r="B113" s="83" t="s">
        <v>322</v>
      </c>
      <c r="C113" s="75" t="s">
        <v>137</v>
      </c>
      <c r="D113" s="64">
        <v>300</v>
      </c>
      <c r="E113" s="81" t="s">
        <v>319</v>
      </c>
      <c r="F113" s="73">
        <v>200.22240000000002</v>
      </c>
      <c r="G113" s="66"/>
      <c r="H113" s="66"/>
      <c r="I113" s="67" t="s">
        <v>40</v>
      </c>
      <c r="J113" s="68">
        <f>IF(I113="Less(-)",-1,1)</f>
        <v>1</v>
      </c>
      <c r="K113" s="69" t="s">
        <v>64</v>
      </c>
      <c r="L113" s="69" t="s">
        <v>7</v>
      </c>
      <c r="M113" s="70"/>
      <c r="N113" s="66"/>
      <c r="O113" s="66"/>
      <c r="P113" s="71"/>
      <c r="Q113" s="66"/>
      <c r="R113" s="66"/>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105">
        <f>total_amount_ba($B$2,$D$2,D113,F113,J113,K113,M113)</f>
        <v>60066.72000000001</v>
      </c>
      <c r="BB113" s="103">
        <f>BA113+SUM(N113:AZ113)</f>
        <v>60066.72000000001</v>
      </c>
      <c r="BC113" s="72" t="str">
        <f>SpellNumber(L113,BB113)</f>
        <v>INR  Sixty Thousand  &amp;Sixty Six  and Paise Seventy Two Only</v>
      </c>
      <c r="BE113" s="73">
        <v>177</v>
      </c>
      <c r="BF113" s="65">
        <v>110</v>
      </c>
      <c r="BG113" s="80">
        <f t="shared" si="7"/>
        <v>124.43200000000002</v>
      </c>
      <c r="BH113" s="80">
        <f t="shared" si="8"/>
        <v>200.22240000000002</v>
      </c>
      <c r="IE113" s="22"/>
      <c r="IF113" s="22"/>
      <c r="IG113" s="22"/>
      <c r="IH113" s="22"/>
      <c r="II113" s="22"/>
    </row>
    <row r="114" spans="1:243" s="21" customFormat="1" ht="279" customHeight="1">
      <c r="A114" s="32">
        <v>102</v>
      </c>
      <c r="B114" s="83" t="s">
        <v>323</v>
      </c>
      <c r="C114" s="75" t="s">
        <v>138</v>
      </c>
      <c r="D114" s="64">
        <v>250</v>
      </c>
      <c r="E114" s="81" t="s">
        <v>319</v>
      </c>
      <c r="F114" s="73">
        <v>266.96320000000003</v>
      </c>
      <c r="G114" s="66"/>
      <c r="H114" s="66"/>
      <c r="I114" s="67" t="s">
        <v>40</v>
      </c>
      <c r="J114" s="68">
        <f>IF(I114="Less(-)",-1,1)</f>
        <v>1</v>
      </c>
      <c r="K114" s="69" t="s">
        <v>64</v>
      </c>
      <c r="L114" s="69" t="s">
        <v>7</v>
      </c>
      <c r="M114" s="70"/>
      <c r="N114" s="66"/>
      <c r="O114" s="66"/>
      <c r="P114" s="71"/>
      <c r="Q114" s="66"/>
      <c r="R114" s="66"/>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105">
        <f>total_amount_ba($B$2,$D$2,D114,F114,J114,K114,M114)</f>
        <v>66740.8</v>
      </c>
      <c r="BB114" s="103">
        <f>BA114+SUM(N114:AZ114)</f>
        <v>66740.8</v>
      </c>
      <c r="BC114" s="72" t="str">
        <f>SpellNumber(L114,BB114)</f>
        <v>INR  Sixty Six Thousand Seven Hundred &amp; Forty  and Paise Eighty Only</v>
      </c>
      <c r="BE114" s="73">
        <v>236</v>
      </c>
      <c r="BF114" s="65">
        <v>110</v>
      </c>
      <c r="BG114" s="80">
        <f t="shared" si="7"/>
        <v>124.43200000000002</v>
      </c>
      <c r="BH114" s="80">
        <f t="shared" si="8"/>
        <v>266.96320000000003</v>
      </c>
      <c r="IE114" s="22"/>
      <c r="IF114" s="22"/>
      <c r="IG114" s="22"/>
      <c r="IH114" s="22"/>
      <c r="II114" s="22"/>
    </row>
    <row r="115" spans="1:243" s="21" customFormat="1" ht="279" customHeight="1">
      <c r="A115" s="32">
        <v>103</v>
      </c>
      <c r="B115" s="83" t="s">
        <v>324</v>
      </c>
      <c r="C115" s="75" t="s">
        <v>139</v>
      </c>
      <c r="D115" s="64">
        <v>500</v>
      </c>
      <c r="E115" s="81" t="s">
        <v>319</v>
      </c>
      <c r="F115" s="73">
        <v>868.7616</v>
      </c>
      <c r="G115" s="66"/>
      <c r="H115" s="66"/>
      <c r="I115" s="67" t="s">
        <v>40</v>
      </c>
      <c r="J115" s="68">
        <f t="shared" si="9"/>
        <v>1</v>
      </c>
      <c r="K115" s="69" t="s">
        <v>64</v>
      </c>
      <c r="L115" s="69" t="s">
        <v>7</v>
      </c>
      <c r="M115" s="70"/>
      <c r="N115" s="66"/>
      <c r="O115" s="66"/>
      <c r="P115" s="71"/>
      <c r="Q115" s="66"/>
      <c r="R115" s="66"/>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105">
        <f t="shared" si="10"/>
        <v>434380.80000000005</v>
      </c>
      <c r="BB115" s="103">
        <f t="shared" si="11"/>
        <v>434380.80000000005</v>
      </c>
      <c r="BC115" s="72" t="str">
        <f t="shared" si="12"/>
        <v>INR  Four Lakh Thirty Four Thousand Three Hundred &amp; Eighty  and Paise Eighty Only</v>
      </c>
      <c r="BE115" s="85">
        <v>768</v>
      </c>
      <c r="BF115" s="65">
        <v>110</v>
      </c>
      <c r="BG115" s="80">
        <f t="shared" si="7"/>
        <v>124.43200000000002</v>
      </c>
      <c r="BH115" s="80">
        <f t="shared" si="8"/>
        <v>868.7616</v>
      </c>
      <c r="IE115" s="22"/>
      <c r="IF115" s="22"/>
      <c r="IG115" s="22"/>
      <c r="IH115" s="22"/>
      <c r="II115" s="22"/>
    </row>
    <row r="116" spans="1:243" s="21" customFormat="1" ht="282" customHeight="1">
      <c r="A116" s="32">
        <v>104</v>
      </c>
      <c r="B116" s="83" t="s">
        <v>325</v>
      </c>
      <c r="C116" s="75" t="s">
        <v>140</v>
      </c>
      <c r="D116" s="64">
        <v>500</v>
      </c>
      <c r="E116" s="81" t="s">
        <v>319</v>
      </c>
      <c r="F116" s="73">
        <v>1282.7808000000002</v>
      </c>
      <c r="G116" s="66"/>
      <c r="H116" s="66"/>
      <c r="I116" s="67" t="s">
        <v>40</v>
      </c>
      <c r="J116" s="68">
        <f t="shared" si="9"/>
        <v>1</v>
      </c>
      <c r="K116" s="69" t="s">
        <v>64</v>
      </c>
      <c r="L116" s="69" t="s">
        <v>7</v>
      </c>
      <c r="M116" s="70"/>
      <c r="N116" s="66"/>
      <c r="O116" s="66"/>
      <c r="P116" s="71"/>
      <c r="Q116" s="66"/>
      <c r="R116" s="66"/>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105">
        <f t="shared" si="10"/>
        <v>641390.4000000001</v>
      </c>
      <c r="BB116" s="103">
        <f t="shared" si="11"/>
        <v>641390.4000000001</v>
      </c>
      <c r="BC116" s="72" t="str">
        <f t="shared" si="12"/>
        <v>INR  Six Lakh Forty One Thousand Three Hundred &amp; Ninety  and Paise Forty Only</v>
      </c>
      <c r="BE116" s="85">
        <v>1134</v>
      </c>
      <c r="BF116" s="65">
        <v>110</v>
      </c>
      <c r="BG116" s="80">
        <f t="shared" si="7"/>
        <v>124.43200000000002</v>
      </c>
      <c r="BH116" s="80">
        <f t="shared" si="8"/>
        <v>1282.7808000000002</v>
      </c>
      <c r="IE116" s="22"/>
      <c r="IF116" s="22"/>
      <c r="IG116" s="22"/>
      <c r="IH116" s="22"/>
      <c r="II116" s="22"/>
    </row>
    <row r="117" spans="1:243" s="21" customFormat="1" ht="195.75" customHeight="1">
      <c r="A117" s="32">
        <v>105</v>
      </c>
      <c r="B117" s="83" t="s">
        <v>320</v>
      </c>
      <c r="C117" s="75" t="s">
        <v>141</v>
      </c>
      <c r="D117" s="64">
        <v>700</v>
      </c>
      <c r="E117" s="81" t="s">
        <v>319</v>
      </c>
      <c r="F117" s="73">
        <v>29.411200000000004</v>
      </c>
      <c r="G117" s="66"/>
      <c r="H117" s="66"/>
      <c r="I117" s="67" t="s">
        <v>40</v>
      </c>
      <c r="J117" s="68">
        <f aca="true" t="shared" si="13" ref="J117:J122">IF(I117="Less(-)",-1,1)</f>
        <v>1</v>
      </c>
      <c r="K117" s="69" t="s">
        <v>64</v>
      </c>
      <c r="L117" s="69" t="s">
        <v>7</v>
      </c>
      <c r="M117" s="70"/>
      <c r="N117" s="66"/>
      <c r="O117" s="66"/>
      <c r="P117" s="71"/>
      <c r="Q117" s="66"/>
      <c r="R117" s="66"/>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105">
        <f aca="true" t="shared" si="14" ref="BA117:BA122">total_amount_ba($B$2,$D$2,D117,F117,J117,K117,M117)</f>
        <v>20587.840000000004</v>
      </c>
      <c r="BB117" s="103">
        <f aca="true" t="shared" si="15" ref="BB117:BB122">BA117+SUM(N117:AZ117)</f>
        <v>20587.840000000004</v>
      </c>
      <c r="BC117" s="72" t="str">
        <f aca="true" t="shared" si="16" ref="BC117:BC122">SpellNumber(L117,BB117)</f>
        <v>INR  Twenty Thousand Five Hundred &amp; Eighty Seven  and Paise Eighty Four Only</v>
      </c>
      <c r="BE117" s="73">
        <v>26</v>
      </c>
      <c r="BF117" s="65">
        <v>110</v>
      </c>
      <c r="BG117" s="80">
        <f t="shared" si="7"/>
        <v>124.43200000000002</v>
      </c>
      <c r="BH117" s="80">
        <f t="shared" si="8"/>
        <v>29.411200000000004</v>
      </c>
      <c r="IE117" s="22"/>
      <c r="IF117" s="22"/>
      <c r="IG117" s="22"/>
      <c r="IH117" s="22"/>
      <c r="II117" s="22"/>
    </row>
    <row r="118" spans="1:243" s="21" customFormat="1" ht="269.25" customHeight="1">
      <c r="A118" s="32">
        <v>106</v>
      </c>
      <c r="B118" s="83" t="s">
        <v>321</v>
      </c>
      <c r="C118" s="75" t="s">
        <v>142</v>
      </c>
      <c r="D118" s="64">
        <v>750</v>
      </c>
      <c r="E118" s="81" t="s">
        <v>319</v>
      </c>
      <c r="F118" s="73">
        <v>30.5424</v>
      </c>
      <c r="G118" s="66"/>
      <c r="H118" s="66"/>
      <c r="I118" s="67" t="s">
        <v>40</v>
      </c>
      <c r="J118" s="68">
        <f t="shared" si="13"/>
        <v>1</v>
      </c>
      <c r="K118" s="69" t="s">
        <v>64</v>
      </c>
      <c r="L118" s="69" t="s">
        <v>7</v>
      </c>
      <c r="M118" s="70"/>
      <c r="N118" s="66"/>
      <c r="O118" s="66"/>
      <c r="P118" s="71"/>
      <c r="Q118" s="66"/>
      <c r="R118" s="66"/>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105">
        <f t="shared" si="14"/>
        <v>22906.8</v>
      </c>
      <c r="BB118" s="103">
        <f t="shared" si="15"/>
        <v>22906.8</v>
      </c>
      <c r="BC118" s="72" t="str">
        <f t="shared" si="16"/>
        <v>INR  Twenty Two Thousand Nine Hundred &amp; Six  and Paise Eighty Only</v>
      </c>
      <c r="BE118" s="73">
        <v>27</v>
      </c>
      <c r="BF118" s="65">
        <v>44.2</v>
      </c>
      <c r="BG118" s="80">
        <f t="shared" si="7"/>
        <v>49.99904000000001</v>
      </c>
      <c r="BH118" s="80">
        <f t="shared" si="8"/>
        <v>30.5424</v>
      </c>
      <c r="IE118" s="22"/>
      <c r="IF118" s="22"/>
      <c r="IG118" s="22"/>
      <c r="IH118" s="22"/>
      <c r="II118" s="22"/>
    </row>
    <row r="119" spans="1:243" s="21" customFormat="1" ht="191.25" customHeight="1">
      <c r="A119" s="32">
        <v>107</v>
      </c>
      <c r="B119" s="83" t="s">
        <v>322</v>
      </c>
      <c r="C119" s="75" t="s">
        <v>143</v>
      </c>
      <c r="D119" s="64">
        <v>300</v>
      </c>
      <c r="E119" s="81" t="s">
        <v>319</v>
      </c>
      <c r="F119" s="73">
        <v>31.673600000000004</v>
      </c>
      <c r="G119" s="66"/>
      <c r="H119" s="66"/>
      <c r="I119" s="67" t="s">
        <v>40</v>
      </c>
      <c r="J119" s="68">
        <f t="shared" si="13"/>
        <v>1</v>
      </c>
      <c r="K119" s="69" t="s">
        <v>64</v>
      </c>
      <c r="L119" s="69" t="s">
        <v>7</v>
      </c>
      <c r="M119" s="70"/>
      <c r="N119" s="66"/>
      <c r="O119" s="66"/>
      <c r="P119" s="71"/>
      <c r="Q119" s="66"/>
      <c r="R119" s="66"/>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105">
        <f t="shared" si="14"/>
        <v>9502.080000000002</v>
      </c>
      <c r="BB119" s="103">
        <f t="shared" si="15"/>
        <v>9502.080000000002</v>
      </c>
      <c r="BC119" s="72" t="str">
        <f t="shared" si="16"/>
        <v>INR  Nine Thousand Five Hundred &amp; Two  and Paise Eight Only</v>
      </c>
      <c r="BE119" s="73">
        <v>28</v>
      </c>
      <c r="BF119" s="65">
        <v>44.2</v>
      </c>
      <c r="BG119" s="80">
        <f t="shared" si="7"/>
        <v>49.99904000000001</v>
      </c>
      <c r="BH119" s="80">
        <f t="shared" si="8"/>
        <v>31.673600000000004</v>
      </c>
      <c r="IE119" s="22"/>
      <c r="IF119" s="22"/>
      <c r="IG119" s="22"/>
      <c r="IH119" s="22"/>
      <c r="II119" s="22"/>
    </row>
    <row r="120" spans="1:243" s="21" customFormat="1" ht="82.5" customHeight="1">
      <c r="A120" s="32">
        <v>108</v>
      </c>
      <c r="B120" s="83" t="s">
        <v>323</v>
      </c>
      <c r="C120" s="75" t="s">
        <v>144</v>
      </c>
      <c r="D120" s="64">
        <v>250</v>
      </c>
      <c r="E120" s="81" t="s">
        <v>319</v>
      </c>
      <c r="F120" s="73">
        <v>31.673600000000004</v>
      </c>
      <c r="G120" s="66"/>
      <c r="H120" s="66"/>
      <c r="I120" s="67" t="s">
        <v>40</v>
      </c>
      <c r="J120" s="68">
        <f t="shared" si="13"/>
        <v>1</v>
      </c>
      <c r="K120" s="69" t="s">
        <v>64</v>
      </c>
      <c r="L120" s="69" t="s">
        <v>7</v>
      </c>
      <c r="M120" s="70"/>
      <c r="N120" s="66"/>
      <c r="O120" s="66"/>
      <c r="P120" s="71"/>
      <c r="Q120" s="66"/>
      <c r="R120" s="66"/>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105">
        <f t="shared" si="14"/>
        <v>7918.400000000001</v>
      </c>
      <c r="BB120" s="103">
        <f t="shared" si="15"/>
        <v>7918.400000000001</v>
      </c>
      <c r="BC120" s="72" t="str">
        <f t="shared" si="16"/>
        <v>INR  Seven Thousand Nine Hundred &amp; Eighteen  and Paise Forty Only</v>
      </c>
      <c r="BE120" s="73">
        <v>28</v>
      </c>
      <c r="BF120" s="65">
        <v>44.2</v>
      </c>
      <c r="BG120" s="80">
        <f t="shared" si="7"/>
        <v>49.99904000000001</v>
      </c>
      <c r="BH120" s="80">
        <f t="shared" si="8"/>
        <v>31.673600000000004</v>
      </c>
      <c r="IE120" s="22"/>
      <c r="IF120" s="22"/>
      <c r="IG120" s="22"/>
      <c r="IH120" s="22"/>
      <c r="II120" s="22"/>
    </row>
    <row r="121" spans="1:243" s="21" customFormat="1" ht="204.75" customHeight="1">
      <c r="A121" s="32">
        <v>109</v>
      </c>
      <c r="B121" s="83" t="s">
        <v>324</v>
      </c>
      <c r="C121" s="75" t="s">
        <v>145</v>
      </c>
      <c r="D121" s="64">
        <v>500</v>
      </c>
      <c r="E121" s="73" t="s">
        <v>222</v>
      </c>
      <c r="F121" s="73">
        <v>63.34720000000001</v>
      </c>
      <c r="G121" s="66"/>
      <c r="H121" s="66"/>
      <c r="I121" s="67" t="s">
        <v>40</v>
      </c>
      <c r="J121" s="68">
        <f t="shared" si="13"/>
        <v>1</v>
      </c>
      <c r="K121" s="69" t="s">
        <v>64</v>
      </c>
      <c r="L121" s="69" t="s">
        <v>7</v>
      </c>
      <c r="M121" s="70"/>
      <c r="N121" s="66"/>
      <c r="O121" s="66"/>
      <c r="P121" s="71"/>
      <c r="Q121" s="66"/>
      <c r="R121" s="66"/>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105">
        <f t="shared" si="14"/>
        <v>31673.600000000002</v>
      </c>
      <c r="BB121" s="103">
        <f t="shared" si="15"/>
        <v>31673.600000000002</v>
      </c>
      <c r="BC121" s="72" t="str">
        <f t="shared" si="16"/>
        <v>INR  Thirty One Thousand Six Hundred &amp; Seventy Three  and Paise Sixty Only</v>
      </c>
      <c r="BE121" s="73">
        <v>56</v>
      </c>
      <c r="BF121" s="65">
        <v>44.2</v>
      </c>
      <c r="BG121" s="80">
        <f t="shared" si="7"/>
        <v>49.99904000000001</v>
      </c>
      <c r="BH121" s="80">
        <f t="shared" si="8"/>
        <v>63.34720000000001</v>
      </c>
      <c r="IE121" s="22"/>
      <c r="IF121" s="22"/>
      <c r="IG121" s="22"/>
      <c r="IH121" s="22"/>
      <c r="II121" s="22"/>
    </row>
    <row r="122" spans="1:243" s="21" customFormat="1" ht="220.5" customHeight="1">
      <c r="A122" s="32">
        <v>110</v>
      </c>
      <c r="B122" s="83" t="s">
        <v>325</v>
      </c>
      <c r="C122" s="75" t="s">
        <v>146</v>
      </c>
      <c r="D122" s="64">
        <v>500</v>
      </c>
      <c r="E122" s="81" t="s">
        <v>319</v>
      </c>
      <c r="F122" s="73">
        <v>65.60960000000001</v>
      </c>
      <c r="G122" s="66"/>
      <c r="H122" s="66"/>
      <c r="I122" s="67" t="s">
        <v>40</v>
      </c>
      <c r="J122" s="68">
        <f t="shared" si="13"/>
        <v>1</v>
      </c>
      <c r="K122" s="69" t="s">
        <v>64</v>
      </c>
      <c r="L122" s="69" t="s">
        <v>7</v>
      </c>
      <c r="M122" s="70"/>
      <c r="N122" s="66"/>
      <c r="O122" s="66"/>
      <c r="P122" s="71"/>
      <c r="Q122" s="66"/>
      <c r="R122" s="66"/>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105">
        <f t="shared" si="14"/>
        <v>32804.80000000001</v>
      </c>
      <c r="BB122" s="103">
        <f t="shared" si="15"/>
        <v>32804.80000000001</v>
      </c>
      <c r="BC122" s="72" t="str">
        <f t="shared" si="16"/>
        <v>INR  Thirty Two Thousand Eight Hundred &amp; Four  and Paise Eighty Only</v>
      </c>
      <c r="BE122" s="73">
        <v>58</v>
      </c>
      <c r="BF122" s="65">
        <v>44.2</v>
      </c>
      <c r="BG122" s="80">
        <f t="shared" si="7"/>
        <v>49.99904000000001</v>
      </c>
      <c r="BH122" s="80">
        <f t="shared" si="8"/>
        <v>65.60960000000001</v>
      </c>
      <c r="IE122" s="22"/>
      <c r="IF122" s="22"/>
      <c r="IG122" s="22"/>
      <c r="IH122" s="22"/>
      <c r="II122" s="22"/>
    </row>
    <row r="123" spans="1:243" s="21" customFormat="1" ht="180.75" customHeight="1">
      <c r="A123" s="32">
        <v>111</v>
      </c>
      <c r="B123" s="83" t="s">
        <v>326</v>
      </c>
      <c r="C123" s="75" t="s">
        <v>147</v>
      </c>
      <c r="D123" s="64">
        <v>50</v>
      </c>
      <c r="E123" s="81" t="s">
        <v>221</v>
      </c>
      <c r="F123" s="73">
        <v>2497.6896</v>
      </c>
      <c r="G123" s="66"/>
      <c r="H123" s="66"/>
      <c r="I123" s="67" t="s">
        <v>40</v>
      </c>
      <c r="J123" s="68">
        <f t="shared" si="9"/>
        <v>1</v>
      </c>
      <c r="K123" s="69" t="s">
        <v>64</v>
      </c>
      <c r="L123" s="69" t="s">
        <v>7</v>
      </c>
      <c r="M123" s="70"/>
      <c r="N123" s="66"/>
      <c r="O123" s="66"/>
      <c r="P123" s="71"/>
      <c r="Q123" s="66"/>
      <c r="R123" s="66"/>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105">
        <f t="shared" si="10"/>
        <v>124884.48000000001</v>
      </c>
      <c r="BB123" s="103">
        <f t="shared" si="11"/>
        <v>124884.48000000001</v>
      </c>
      <c r="BC123" s="72" t="str">
        <f t="shared" si="12"/>
        <v>INR  One Lakh Twenty Four Thousand Eight Hundred &amp; Eighty Four  and Paise Forty Eight Only</v>
      </c>
      <c r="BE123" s="86">
        <v>2208</v>
      </c>
      <c r="BF123" s="65">
        <v>45.1</v>
      </c>
      <c r="BG123" s="80">
        <f t="shared" si="7"/>
        <v>51.017120000000006</v>
      </c>
      <c r="BH123" s="80">
        <f t="shared" si="8"/>
        <v>2497.6896</v>
      </c>
      <c r="IE123" s="22"/>
      <c r="IF123" s="22"/>
      <c r="IG123" s="22"/>
      <c r="IH123" s="22"/>
      <c r="II123" s="22"/>
    </row>
    <row r="124" spans="1:243" s="21" customFormat="1" ht="86.25" customHeight="1">
      <c r="A124" s="32">
        <v>112</v>
      </c>
      <c r="B124" s="83" t="s">
        <v>327</v>
      </c>
      <c r="C124" s="75" t="s">
        <v>180</v>
      </c>
      <c r="D124" s="64">
        <v>40</v>
      </c>
      <c r="E124" s="81" t="s">
        <v>221</v>
      </c>
      <c r="F124" s="73">
        <v>3511.2448000000004</v>
      </c>
      <c r="G124" s="66"/>
      <c r="H124" s="66"/>
      <c r="I124" s="67" t="s">
        <v>40</v>
      </c>
      <c r="J124" s="68">
        <f t="shared" si="9"/>
        <v>1</v>
      </c>
      <c r="K124" s="69" t="s">
        <v>64</v>
      </c>
      <c r="L124" s="69" t="s">
        <v>7</v>
      </c>
      <c r="M124" s="70"/>
      <c r="N124" s="66"/>
      <c r="O124" s="66"/>
      <c r="P124" s="71"/>
      <c r="Q124" s="66"/>
      <c r="R124" s="66"/>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105">
        <f t="shared" si="10"/>
        <v>140449.79200000002</v>
      </c>
      <c r="BB124" s="103">
        <f t="shared" si="11"/>
        <v>140449.79200000002</v>
      </c>
      <c r="BC124" s="72" t="str">
        <f t="shared" si="12"/>
        <v>INR  One Lakh Forty Thousand Four Hundred &amp; Forty Nine  and Paise Seventy Nine Only</v>
      </c>
      <c r="BE124" s="73">
        <v>3104</v>
      </c>
      <c r="BF124" s="65">
        <v>45.81</v>
      </c>
      <c r="BG124" s="80">
        <f t="shared" si="7"/>
        <v>51.82027200000001</v>
      </c>
      <c r="BH124" s="80">
        <f t="shared" si="8"/>
        <v>3511.2448000000004</v>
      </c>
      <c r="IE124" s="22"/>
      <c r="IF124" s="22"/>
      <c r="IG124" s="22"/>
      <c r="IH124" s="22"/>
      <c r="II124" s="22"/>
    </row>
    <row r="125" spans="1:243" s="21" customFormat="1" ht="45" customHeight="1">
      <c r="A125" s="32">
        <v>113</v>
      </c>
      <c r="B125" s="83" t="s">
        <v>328</v>
      </c>
      <c r="C125" s="75" t="s">
        <v>148</v>
      </c>
      <c r="D125" s="64">
        <v>60</v>
      </c>
      <c r="E125" s="81" t="s">
        <v>221</v>
      </c>
      <c r="F125" s="73">
        <v>175.336</v>
      </c>
      <c r="G125" s="66"/>
      <c r="H125" s="66"/>
      <c r="I125" s="67" t="s">
        <v>40</v>
      </c>
      <c r="J125" s="68">
        <f>IF(I125="Less(-)",-1,1)</f>
        <v>1</v>
      </c>
      <c r="K125" s="69" t="s">
        <v>64</v>
      </c>
      <c r="L125" s="69" t="s">
        <v>7</v>
      </c>
      <c r="M125" s="70"/>
      <c r="N125" s="66"/>
      <c r="O125" s="66"/>
      <c r="P125" s="71"/>
      <c r="Q125" s="66"/>
      <c r="R125" s="66"/>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105">
        <f>total_amount_ba($B$2,$D$2,D125,F125,J125,K125,M125)</f>
        <v>10520.16</v>
      </c>
      <c r="BB125" s="103">
        <f>BA125+SUM(N125:AZ125)</f>
        <v>10520.16</v>
      </c>
      <c r="BC125" s="72" t="str">
        <f>SpellNumber(L125,BB125)</f>
        <v>INR  Ten Thousand Five Hundred &amp; Twenty  and Paise Sixteen Only</v>
      </c>
      <c r="BE125" s="86">
        <v>155</v>
      </c>
      <c r="BF125" s="65">
        <v>46.52</v>
      </c>
      <c r="BG125" s="80">
        <f t="shared" si="7"/>
        <v>52.62342400000001</v>
      </c>
      <c r="BH125" s="80">
        <f t="shared" si="8"/>
        <v>175.336</v>
      </c>
      <c r="IE125" s="22"/>
      <c r="IF125" s="22"/>
      <c r="IG125" s="22"/>
      <c r="IH125" s="22"/>
      <c r="II125" s="22"/>
    </row>
    <row r="126" spans="1:243" s="21" customFormat="1" ht="59.25" customHeight="1">
      <c r="A126" s="32">
        <v>114</v>
      </c>
      <c r="B126" s="83" t="s">
        <v>329</v>
      </c>
      <c r="C126" s="75" t="s">
        <v>149</v>
      </c>
      <c r="D126" s="64">
        <v>50</v>
      </c>
      <c r="E126" s="81" t="s">
        <v>221</v>
      </c>
      <c r="F126" s="73">
        <v>166.28640000000001</v>
      </c>
      <c r="G126" s="66"/>
      <c r="H126" s="66"/>
      <c r="I126" s="67" t="s">
        <v>40</v>
      </c>
      <c r="J126" s="68">
        <f t="shared" si="9"/>
        <v>1</v>
      </c>
      <c r="K126" s="69" t="s">
        <v>64</v>
      </c>
      <c r="L126" s="69" t="s">
        <v>7</v>
      </c>
      <c r="M126" s="70"/>
      <c r="N126" s="66"/>
      <c r="O126" s="66"/>
      <c r="P126" s="71"/>
      <c r="Q126" s="66"/>
      <c r="R126" s="66"/>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105">
        <f t="shared" si="10"/>
        <v>8314.320000000002</v>
      </c>
      <c r="BB126" s="103">
        <f t="shared" si="11"/>
        <v>8314.320000000002</v>
      </c>
      <c r="BC126" s="72" t="str">
        <f t="shared" si="12"/>
        <v>INR  Eight Thousand Three Hundred &amp; Fourteen  and Paise Thirty Two Only</v>
      </c>
      <c r="BE126" s="73">
        <v>147</v>
      </c>
      <c r="BF126" s="65">
        <v>47.230000000000004</v>
      </c>
      <c r="BG126" s="80">
        <f t="shared" si="7"/>
        <v>53.42657600000001</v>
      </c>
      <c r="BH126" s="80">
        <f t="shared" si="8"/>
        <v>166.28640000000001</v>
      </c>
      <c r="IE126" s="22"/>
      <c r="IF126" s="22"/>
      <c r="IG126" s="22"/>
      <c r="IH126" s="22"/>
      <c r="II126" s="22"/>
    </row>
    <row r="127" spans="1:243" s="21" customFormat="1" ht="75.75" customHeight="1">
      <c r="A127" s="32">
        <v>115</v>
      </c>
      <c r="B127" s="83" t="s">
        <v>330</v>
      </c>
      <c r="C127" s="75" t="s">
        <v>197</v>
      </c>
      <c r="D127" s="64">
        <v>50</v>
      </c>
      <c r="E127" s="81" t="s">
        <v>221</v>
      </c>
      <c r="F127" s="73">
        <v>102.93920000000001</v>
      </c>
      <c r="G127" s="66"/>
      <c r="H127" s="66"/>
      <c r="I127" s="67" t="s">
        <v>40</v>
      </c>
      <c r="J127" s="68">
        <f t="shared" si="9"/>
        <v>1</v>
      </c>
      <c r="K127" s="69" t="s">
        <v>64</v>
      </c>
      <c r="L127" s="69" t="s">
        <v>7</v>
      </c>
      <c r="M127" s="70"/>
      <c r="N127" s="66"/>
      <c r="O127" s="66"/>
      <c r="P127" s="71"/>
      <c r="Q127" s="66"/>
      <c r="R127" s="66"/>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105">
        <f t="shared" si="10"/>
        <v>5146.960000000001</v>
      </c>
      <c r="BB127" s="103">
        <f t="shared" si="11"/>
        <v>5146.960000000001</v>
      </c>
      <c r="BC127" s="72" t="str">
        <f t="shared" si="12"/>
        <v>INR  Five Thousand One Hundred &amp; Forty Six  and Paise Ninety Six Only</v>
      </c>
      <c r="BE127" s="73">
        <v>91</v>
      </c>
      <c r="BF127" s="65">
        <v>47.94</v>
      </c>
      <c r="BG127" s="80">
        <f t="shared" si="7"/>
        <v>54.22972800000001</v>
      </c>
      <c r="BH127" s="80">
        <f t="shared" si="8"/>
        <v>102.93920000000001</v>
      </c>
      <c r="IE127" s="22"/>
      <c r="IF127" s="22"/>
      <c r="IG127" s="22"/>
      <c r="IH127" s="22"/>
      <c r="II127" s="22"/>
    </row>
    <row r="128" spans="1:243" s="21" customFormat="1" ht="84.75" customHeight="1">
      <c r="A128" s="32">
        <v>116</v>
      </c>
      <c r="B128" s="83" t="s">
        <v>331</v>
      </c>
      <c r="C128" s="75" t="s">
        <v>150</v>
      </c>
      <c r="D128" s="64">
        <v>40</v>
      </c>
      <c r="E128" s="81" t="s">
        <v>221</v>
      </c>
      <c r="F128" s="73">
        <v>1148.1680000000001</v>
      </c>
      <c r="G128" s="66"/>
      <c r="H128" s="66"/>
      <c r="I128" s="67" t="s">
        <v>40</v>
      </c>
      <c r="J128" s="68">
        <f t="shared" si="9"/>
        <v>1</v>
      </c>
      <c r="K128" s="69" t="s">
        <v>64</v>
      </c>
      <c r="L128" s="69" t="s">
        <v>7</v>
      </c>
      <c r="M128" s="70"/>
      <c r="N128" s="66"/>
      <c r="O128" s="66"/>
      <c r="P128" s="71"/>
      <c r="Q128" s="66"/>
      <c r="R128" s="66"/>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105">
        <f t="shared" si="10"/>
        <v>45926.72</v>
      </c>
      <c r="BB128" s="103">
        <f t="shared" si="11"/>
        <v>45926.72</v>
      </c>
      <c r="BC128" s="72" t="str">
        <f t="shared" si="12"/>
        <v>INR  Forty Five Thousand Nine Hundred &amp; Twenty Six  and Paise Seventy Two Only</v>
      </c>
      <c r="BE128" s="73">
        <v>1015</v>
      </c>
      <c r="BF128" s="65">
        <v>62</v>
      </c>
      <c r="BG128" s="80">
        <f t="shared" si="7"/>
        <v>70.13440000000001</v>
      </c>
      <c r="BH128" s="80">
        <f t="shared" si="8"/>
        <v>1148.1680000000001</v>
      </c>
      <c r="IE128" s="22"/>
      <c r="IF128" s="22"/>
      <c r="IG128" s="22"/>
      <c r="IH128" s="22"/>
      <c r="II128" s="22"/>
    </row>
    <row r="129" spans="1:243" s="21" customFormat="1" ht="92.25" customHeight="1">
      <c r="A129" s="32">
        <v>117</v>
      </c>
      <c r="B129" s="83" t="s">
        <v>332</v>
      </c>
      <c r="C129" s="75" t="s">
        <v>151</v>
      </c>
      <c r="D129" s="64">
        <v>60</v>
      </c>
      <c r="E129" s="81" t="s">
        <v>221</v>
      </c>
      <c r="F129" s="73">
        <v>609.7168</v>
      </c>
      <c r="G129" s="66"/>
      <c r="H129" s="66"/>
      <c r="I129" s="67" t="s">
        <v>40</v>
      </c>
      <c r="J129" s="68">
        <f t="shared" si="9"/>
        <v>1</v>
      </c>
      <c r="K129" s="69" t="s">
        <v>64</v>
      </c>
      <c r="L129" s="69" t="s">
        <v>7</v>
      </c>
      <c r="M129" s="70"/>
      <c r="N129" s="66"/>
      <c r="O129" s="66"/>
      <c r="P129" s="71"/>
      <c r="Q129" s="66"/>
      <c r="R129" s="66"/>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105">
        <f t="shared" si="10"/>
        <v>36583.008</v>
      </c>
      <c r="BB129" s="103">
        <f t="shared" si="11"/>
        <v>36583.008</v>
      </c>
      <c r="BC129" s="72" t="str">
        <f t="shared" si="12"/>
        <v>INR  Thirty Six Thousand Five Hundred &amp; Eighty Three  and Paise One Only</v>
      </c>
      <c r="BE129" s="73">
        <v>539</v>
      </c>
      <c r="BF129" s="65">
        <v>62</v>
      </c>
      <c r="BG129" s="80">
        <f t="shared" si="7"/>
        <v>70.13440000000001</v>
      </c>
      <c r="BH129" s="80">
        <f t="shared" si="8"/>
        <v>609.7168</v>
      </c>
      <c r="IE129" s="22"/>
      <c r="IF129" s="22"/>
      <c r="IG129" s="22"/>
      <c r="IH129" s="22"/>
      <c r="II129" s="22"/>
    </row>
    <row r="130" spans="1:243" s="21" customFormat="1" ht="96" customHeight="1">
      <c r="A130" s="32">
        <v>118</v>
      </c>
      <c r="B130" s="83" t="s">
        <v>333</v>
      </c>
      <c r="C130" s="75" t="s">
        <v>152</v>
      </c>
      <c r="D130" s="64">
        <v>60</v>
      </c>
      <c r="E130" s="81" t="s">
        <v>221</v>
      </c>
      <c r="F130" s="73">
        <v>174.2048</v>
      </c>
      <c r="G130" s="66"/>
      <c r="H130" s="66"/>
      <c r="I130" s="67" t="s">
        <v>40</v>
      </c>
      <c r="J130" s="68">
        <f t="shared" si="9"/>
        <v>1</v>
      </c>
      <c r="K130" s="69" t="s">
        <v>64</v>
      </c>
      <c r="L130" s="69" t="s">
        <v>7</v>
      </c>
      <c r="M130" s="70"/>
      <c r="N130" s="66"/>
      <c r="O130" s="66"/>
      <c r="P130" s="71"/>
      <c r="Q130" s="66"/>
      <c r="R130" s="66"/>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105">
        <f t="shared" si="10"/>
        <v>10452.288</v>
      </c>
      <c r="BB130" s="103">
        <f t="shared" si="11"/>
        <v>10452.288</v>
      </c>
      <c r="BC130" s="72" t="str">
        <f t="shared" si="12"/>
        <v>INR  Ten Thousand Four Hundred &amp; Fifty Two  and Paise Twenty Nine Only</v>
      </c>
      <c r="BE130" s="73">
        <v>154</v>
      </c>
      <c r="BF130" s="65">
        <v>62</v>
      </c>
      <c r="BG130" s="80">
        <f t="shared" si="7"/>
        <v>70.13440000000001</v>
      </c>
      <c r="BH130" s="80">
        <f t="shared" si="8"/>
        <v>174.2048</v>
      </c>
      <c r="IE130" s="22"/>
      <c r="IF130" s="22"/>
      <c r="IG130" s="22"/>
      <c r="IH130" s="22"/>
      <c r="II130" s="22"/>
    </row>
    <row r="131" spans="1:243" s="21" customFormat="1" ht="72.75" customHeight="1">
      <c r="A131" s="32">
        <v>119</v>
      </c>
      <c r="B131" s="83" t="s">
        <v>334</v>
      </c>
      <c r="C131" s="75" t="s">
        <v>153</v>
      </c>
      <c r="D131" s="64">
        <v>60</v>
      </c>
      <c r="E131" s="81" t="s">
        <v>221</v>
      </c>
      <c r="F131" s="73">
        <v>152.71200000000002</v>
      </c>
      <c r="G131" s="66"/>
      <c r="H131" s="66"/>
      <c r="I131" s="67" t="s">
        <v>40</v>
      </c>
      <c r="J131" s="68">
        <f>IF(I131="Less(-)",-1,1)</f>
        <v>1</v>
      </c>
      <c r="K131" s="69" t="s">
        <v>64</v>
      </c>
      <c r="L131" s="69" t="s">
        <v>7</v>
      </c>
      <c r="M131" s="70"/>
      <c r="N131" s="66"/>
      <c r="O131" s="66"/>
      <c r="P131" s="71"/>
      <c r="Q131" s="66"/>
      <c r="R131" s="66"/>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105">
        <f>total_amount_ba($B$2,$D$2,D131,F131,J131,K131,M131)</f>
        <v>9162.720000000001</v>
      </c>
      <c r="BB131" s="103">
        <f>BA131+SUM(N131:AZ131)</f>
        <v>9162.720000000001</v>
      </c>
      <c r="BC131" s="72" t="str">
        <f>SpellNumber(L131,BB131)</f>
        <v>INR  Nine Thousand One Hundred &amp; Sixty Two  and Paise Seventy Two Only</v>
      </c>
      <c r="BE131" s="73">
        <v>135</v>
      </c>
      <c r="BF131" s="65">
        <v>62</v>
      </c>
      <c r="BG131" s="80">
        <f t="shared" si="7"/>
        <v>70.13440000000001</v>
      </c>
      <c r="BH131" s="80">
        <f t="shared" si="8"/>
        <v>152.71200000000002</v>
      </c>
      <c r="IE131" s="22"/>
      <c r="IF131" s="22"/>
      <c r="IG131" s="22"/>
      <c r="IH131" s="22"/>
      <c r="II131" s="22"/>
    </row>
    <row r="132" spans="1:243" s="21" customFormat="1" ht="83.25" customHeight="1">
      <c r="A132" s="32">
        <v>120</v>
      </c>
      <c r="B132" s="83" t="s">
        <v>335</v>
      </c>
      <c r="C132" s="75" t="s">
        <v>154</v>
      </c>
      <c r="D132" s="64">
        <v>60</v>
      </c>
      <c r="E132" s="81" t="s">
        <v>221</v>
      </c>
      <c r="F132" s="73">
        <v>252.25760000000002</v>
      </c>
      <c r="G132" s="66"/>
      <c r="H132" s="66"/>
      <c r="I132" s="67" t="s">
        <v>40</v>
      </c>
      <c r="J132" s="68">
        <f t="shared" si="9"/>
        <v>1</v>
      </c>
      <c r="K132" s="69" t="s">
        <v>64</v>
      </c>
      <c r="L132" s="69" t="s">
        <v>7</v>
      </c>
      <c r="M132" s="70"/>
      <c r="N132" s="66"/>
      <c r="O132" s="66"/>
      <c r="P132" s="71"/>
      <c r="Q132" s="66"/>
      <c r="R132" s="66"/>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105">
        <f t="shared" si="10"/>
        <v>15135.456000000002</v>
      </c>
      <c r="BB132" s="103">
        <f t="shared" si="11"/>
        <v>15135.456000000002</v>
      </c>
      <c r="BC132" s="72" t="str">
        <f t="shared" si="12"/>
        <v>INR  Fifteen Thousand One Hundred &amp; Thirty Five  and Paise Forty Six Only</v>
      </c>
      <c r="BE132" s="73">
        <v>223</v>
      </c>
      <c r="BF132" s="65">
        <v>62</v>
      </c>
      <c r="BG132" s="80">
        <f t="shared" si="7"/>
        <v>70.13440000000001</v>
      </c>
      <c r="BH132" s="80">
        <f t="shared" si="8"/>
        <v>252.25760000000002</v>
      </c>
      <c r="IE132" s="22"/>
      <c r="IF132" s="22"/>
      <c r="IG132" s="22"/>
      <c r="IH132" s="22"/>
      <c r="II132" s="22"/>
    </row>
    <row r="133" spans="1:243" s="21" customFormat="1" ht="68.25" customHeight="1">
      <c r="A133" s="32">
        <v>121</v>
      </c>
      <c r="B133" s="83" t="s">
        <v>336</v>
      </c>
      <c r="C133" s="75" t="s">
        <v>155</v>
      </c>
      <c r="D133" s="64">
        <v>60</v>
      </c>
      <c r="E133" s="81" t="s">
        <v>221</v>
      </c>
      <c r="F133" s="73">
        <v>486.41600000000005</v>
      </c>
      <c r="G133" s="66"/>
      <c r="H133" s="66"/>
      <c r="I133" s="67" t="s">
        <v>40</v>
      </c>
      <c r="J133" s="68">
        <f t="shared" si="9"/>
        <v>1</v>
      </c>
      <c r="K133" s="69" t="s">
        <v>64</v>
      </c>
      <c r="L133" s="69" t="s">
        <v>7</v>
      </c>
      <c r="M133" s="70"/>
      <c r="N133" s="66"/>
      <c r="O133" s="66"/>
      <c r="P133" s="71"/>
      <c r="Q133" s="66"/>
      <c r="R133" s="66"/>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105">
        <f t="shared" si="10"/>
        <v>29184.960000000003</v>
      </c>
      <c r="BB133" s="103">
        <f t="shared" si="11"/>
        <v>29184.960000000003</v>
      </c>
      <c r="BC133" s="72" t="str">
        <f t="shared" si="12"/>
        <v>INR  Twenty Nine Thousand One Hundred &amp; Eighty Four  and Paise Ninety Six Only</v>
      </c>
      <c r="BE133" s="73">
        <v>430</v>
      </c>
      <c r="BF133" s="65">
        <v>67</v>
      </c>
      <c r="BG133" s="80">
        <f t="shared" si="7"/>
        <v>75.7904</v>
      </c>
      <c r="BH133" s="80">
        <f t="shared" si="8"/>
        <v>486.41600000000005</v>
      </c>
      <c r="IE133" s="22"/>
      <c r="IF133" s="22"/>
      <c r="IG133" s="22"/>
      <c r="IH133" s="22"/>
      <c r="II133" s="22"/>
    </row>
    <row r="134" spans="1:243" s="21" customFormat="1" ht="87" customHeight="1">
      <c r="A134" s="32">
        <v>122</v>
      </c>
      <c r="B134" s="83" t="s">
        <v>337</v>
      </c>
      <c r="C134" s="75" t="s">
        <v>181</v>
      </c>
      <c r="D134" s="64">
        <v>20</v>
      </c>
      <c r="E134" s="81" t="s">
        <v>221</v>
      </c>
      <c r="F134" s="73">
        <v>693.4256</v>
      </c>
      <c r="G134" s="66"/>
      <c r="H134" s="66"/>
      <c r="I134" s="67" t="s">
        <v>40</v>
      </c>
      <c r="J134" s="68">
        <f t="shared" si="9"/>
        <v>1</v>
      </c>
      <c r="K134" s="69" t="s">
        <v>64</v>
      </c>
      <c r="L134" s="69" t="s">
        <v>7</v>
      </c>
      <c r="M134" s="70"/>
      <c r="N134" s="66"/>
      <c r="O134" s="66"/>
      <c r="P134" s="71"/>
      <c r="Q134" s="66"/>
      <c r="R134" s="66"/>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105">
        <f t="shared" si="10"/>
        <v>13868.512</v>
      </c>
      <c r="BB134" s="103">
        <f t="shared" si="11"/>
        <v>13868.512</v>
      </c>
      <c r="BC134" s="72" t="str">
        <f t="shared" si="12"/>
        <v>INR  Thirteen Thousand Eight Hundred &amp; Sixty Eight  and Paise Fifty One Only</v>
      </c>
      <c r="BE134" s="73">
        <v>613</v>
      </c>
      <c r="BF134" s="65">
        <v>67.71</v>
      </c>
      <c r="BG134" s="80">
        <f t="shared" si="7"/>
        <v>76.593552</v>
      </c>
      <c r="BH134" s="80">
        <f t="shared" si="8"/>
        <v>693.4256</v>
      </c>
      <c r="IE134" s="22"/>
      <c r="IF134" s="22"/>
      <c r="IG134" s="22"/>
      <c r="IH134" s="22"/>
      <c r="II134" s="22"/>
    </row>
    <row r="135" spans="1:243" s="21" customFormat="1" ht="81.75" customHeight="1">
      <c r="A135" s="32">
        <v>123</v>
      </c>
      <c r="B135" s="83" t="s">
        <v>338</v>
      </c>
      <c r="C135" s="75" t="s">
        <v>156</v>
      </c>
      <c r="D135" s="64">
        <v>20</v>
      </c>
      <c r="E135" s="81" t="s">
        <v>221</v>
      </c>
      <c r="F135" s="73">
        <v>3715.992</v>
      </c>
      <c r="G135" s="66"/>
      <c r="H135" s="66"/>
      <c r="I135" s="67" t="s">
        <v>40</v>
      </c>
      <c r="J135" s="68">
        <f t="shared" si="9"/>
        <v>1</v>
      </c>
      <c r="K135" s="69" t="s">
        <v>64</v>
      </c>
      <c r="L135" s="69" t="s">
        <v>7</v>
      </c>
      <c r="M135" s="70"/>
      <c r="N135" s="66"/>
      <c r="O135" s="66"/>
      <c r="P135" s="71"/>
      <c r="Q135" s="66"/>
      <c r="R135" s="66"/>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105">
        <f t="shared" si="10"/>
        <v>74319.84</v>
      </c>
      <c r="BB135" s="103">
        <f t="shared" si="11"/>
        <v>74319.84</v>
      </c>
      <c r="BC135" s="72" t="str">
        <f t="shared" si="12"/>
        <v>INR  Seventy Four Thousand Three Hundred &amp; Nineteen  and Paise Eighty Four Only</v>
      </c>
      <c r="BE135" s="73">
        <v>3285</v>
      </c>
      <c r="BF135" s="65">
        <v>68.42</v>
      </c>
      <c r="BG135" s="80">
        <f t="shared" si="7"/>
        <v>77.39670400000001</v>
      </c>
      <c r="BH135" s="80">
        <f t="shared" si="8"/>
        <v>3715.992</v>
      </c>
      <c r="IE135" s="22"/>
      <c r="IF135" s="22"/>
      <c r="IG135" s="22"/>
      <c r="IH135" s="22"/>
      <c r="II135" s="22"/>
    </row>
    <row r="136" spans="1:243" s="21" customFormat="1" ht="99.75" customHeight="1">
      <c r="A136" s="32">
        <v>124</v>
      </c>
      <c r="B136" s="83" t="s">
        <v>339</v>
      </c>
      <c r="C136" s="75" t="s">
        <v>157</v>
      </c>
      <c r="D136" s="64">
        <v>40</v>
      </c>
      <c r="E136" s="81" t="s">
        <v>221</v>
      </c>
      <c r="F136" s="73">
        <v>4467.1088</v>
      </c>
      <c r="G136" s="66"/>
      <c r="H136" s="66"/>
      <c r="I136" s="67" t="s">
        <v>40</v>
      </c>
      <c r="J136" s="68">
        <f t="shared" si="9"/>
        <v>1</v>
      </c>
      <c r="K136" s="69" t="s">
        <v>64</v>
      </c>
      <c r="L136" s="69" t="s">
        <v>7</v>
      </c>
      <c r="M136" s="70"/>
      <c r="N136" s="66"/>
      <c r="O136" s="66"/>
      <c r="P136" s="71"/>
      <c r="Q136" s="66"/>
      <c r="R136" s="66"/>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105">
        <f t="shared" si="10"/>
        <v>178684.352</v>
      </c>
      <c r="BB136" s="103">
        <f t="shared" si="11"/>
        <v>178684.352</v>
      </c>
      <c r="BC136" s="72" t="str">
        <f t="shared" si="12"/>
        <v>INR  One Lakh Seventy Eight Thousand Six Hundred &amp; Eighty Four  and Paise Thirty Five Only</v>
      </c>
      <c r="BE136" s="73">
        <v>3949</v>
      </c>
      <c r="BF136" s="65">
        <v>69.13</v>
      </c>
      <c r="BG136" s="80">
        <f t="shared" si="7"/>
        <v>78.199856</v>
      </c>
      <c r="BH136" s="80">
        <f t="shared" si="8"/>
        <v>4467.1088</v>
      </c>
      <c r="IE136" s="22"/>
      <c r="IF136" s="22"/>
      <c r="IG136" s="22"/>
      <c r="IH136" s="22"/>
      <c r="II136" s="22"/>
    </row>
    <row r="137" spans="1:243" s="21" customFormat="1" ht="71.25" customHeight="1">
      <c r="A137" s="32">
        <v>125</v>
      </c>
      <c r="B137" s="83" t="s">
        <v>340</v>
      </c>
      <c r="C137" s="75" t="s">
        <v>198</v>
      </c>
      <c r="D137" s="64">
        <v>20</v>
      </c>
      <c r="E137" s="81" t="s">
        <v>221</v>
      </c>
      <c r="F137" s="73">
        <v>4444.4848</v>
      </c>
      <c r="G137" s="66"/>
      <c r="H137" s="66"/>
      <c r="I137" s="67" t="s">
        <v>40</v>
      </c>
      <c r="J137" s="68">
        <f>IF(I137="Less(-)",-1,1)</f>
        <v>1</v>
      </c>
      <c r="K137" s="69" t="s">
        <v>64</v>
      </c>
      <c r="L137" s="69" t="s">
        <v>7</v>
      </c>
      <c r="M137" s="70"/>
      <c r="N137" s="66"/>
      <c r="O137" s="66"/>
      <c r="P137" s="71"/>
      <c r="Q137" s="66"/>
      <c r="R137" s="66"/>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105">
        <f>total_amount_ba($B$2,$D$2,D137,F137,J137,K137,M137)</f>
        <v>88889.696</v>
      </c>
      <c r="BB137" s="103">
        <f>BA137+SUM(N137:AZ137)</f>
        <v>88889.696</v>
      </c>
      <c r="BC137" s="72" t="str">
        <f>SpellNumber(L137,BB137)</f>
        <v>INR  Eighty Eight Thousand Eight Hundred &amp; Eighty Nine  and Paise Seventy Only</v>
      </c>
      <c r="BE137" s="73">
        <v>3929</v>
      </c>
      <c r="BF137" s="65">
        <v>69.84</v>
      </c>
      <c r="BG137" s="80">
        <f t="shared" si="7"/>
        <v>79.00300800000001</v>
      </c>
      <c r="BH137" s="80">
        <f t="shared" si="8"/>
        <v>4444.4848</v>
      </c>
      <c r="IE137" s="22"/>
      <c r="IF137" s="22"/>
      <c r="IG137" s="22"/>
      <c r="IH137" s="22"/>
      <c r="II137" s="22"/>
    </row>
    <row r="138" spans="1:243" s="21" customFormat="1" ht="83.25" customHeight="1">
      <c r="A138" s="32">
        <v>126</v>
      </c>
      <c r="B138" s="83" t="s">
        <v>226</v>
      </c>
      <c r="C138" s="75" t="s">
        <v>158</v>
      </c>
      <c r="D138" s="64">
        <v>30</v>
      </c>
      <c r="E138" s="81" t="s">
        <v>221</v>
      </c>
      <c r="F138" s="73">
        <v>511.3024000000001</v>
      </c>
      <c r="G138" s="66"/>
      <c r="H138" s="66"/>
      <c r="I138" s="67" t="s">
        <v>40</v>
      </c>
      <c r="J138" s="68">
        <f t="shared" si="9"/>
        <v>1</v>
      </c>
      <c r="K138" s="69" t="s">
        <v>64</v>
      </c>
      <c r="L138" s="69" t="s">
        <v>7</v>
      </c>
      <c r="M138" s="70"/>
      <c r="N138" s="66"/>
      <c r="O138" s="66"/>
      <c r="P138" s="71"/>
      <c r="Q138" s="66"/>
      <c r="R138" s="66"/>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105">
        <f t="shared" si="10"/>
        <v>15339.072000000002</v>
      </c>
      <c r="BB138" s="103">
        <f t="shared" si="11"/>
        <v>15339.072000000002</v>
      </c>
      <c r="BC138" s="72" t="str">
        <f t="shared" si="12"/>
        <v>INR  Fifteen Thousand Three Hundred &amp; Thirty Nine  and Paise Seven Only</v>
      </c>
      <c r="BE138" s="73">
        <v>452</v>
      </c>
      <c r="BF138" s="65">
        <v>29</v>
      </c>
      <c r="BG138" s="80">
        <f t="shared" si="7"/>
        <v>32.80480000000001</v>
      </c>
      <c r="BH138" s="80">
        <f t="shared" si="8"/>
        <v>511.3024000000001</v>
      </c>
      <c r="IE138" s="22"/>
      <c r="IF138" s="22"/>
      <c r="IG138" s="22"/>
      <c r="IH138" s="22"/>
      <c r="II138" s="22"/>
    </row>
    <row r="139" spans="1:243" s="54" customFormat="1" ht="66" customHeight="1">
      <c r="A139" s="32">
        <v>127</v>
      </c>
      <c r="B139" s="83" t="s">
        <v>341</v>
      </c>
      <c r="C139" s="75" t="s">
        <v>159</v>
      </c>
      <c r="D139" s="64">
        <v>20</v>
      </c>
      <c r="E139" s="81" t="s">
        <v>221</v>
      </c>
      <c r="F139" s="73">
        <v>11802.940800000002</v>
      </c>
      <c r="G139" s="66"/>
      <c r="H139" s="66"/>
      <c r="I139" s="67" t="s">
        <v>40</v>
      </c>
      <c r="J139" s="68">
        <f t="shared" si="9"/>
        <v>1</v>
      </c>
      <c r="K139" s="69" t="s">
        <v>64</v>
      </c>
      <c r="L139" s="69" t="s">
        <v>7</v>
      </c>
      <c r="M139" s="70"/>
      <c r="N139" s="66"/>
      <c r="O139" s="66"/>
      <c r="P139" s="71"/>
      <c r="Q139" s="66"/>
      <c r="R139" s="66"/>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105">
        <f t="shared" si="10"/>
        <v>236058.81600000005</v>
      </c>
      <c r="BB139" s="103">
        <f t="shared" si="11"/>
        <v>236058.81600000005</v>
      </c>
      <c r="BC139" s="72" t="str">
        <f t="shared" si="12"/>
        <v>INR  Two Lakh Thirty Six Thousand  &amp;Fifty Eight  and Paise Eighty Two Only</v>
      </c>
      <c r="BD139" s="56"/>
      <c r="BE139" s="73">
        <v>10434</v>
      </c>
      <c r="BF139" s="65">
        <v>29</v>
      </c>
      <c r="BG139" s="80">
        <f t="shared" si="7"/>
        <v>32.80480000000001</v>
      </c>
      <c r="BH139" s="80">
        <f t="shared" si="8"/>
        <v>11802.940800000002</v>
      </c>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IE139" s="55"/>
      <c r="IF139" s="55"/>
      <c r="IG139" s="55"/>
      <c r="IH139" s="55"/>
      <c r="II139" s="55"/>
    </row>
    <row r="140" spans="1:243" s="21" customFormat="1" ht="75" customHeight="1">
      <c r="A140" s="32">
        <v>128</v>
      </c>
      <c r="B140" s="83" t="s">
        <v>342</v>
      </c>
      <c r="C140" s="75" t="s">
        <v>199</v>
      </c>
      <c r="D140" s="64">
        <v>20</v>
      </c>
      <c r="E140" s="81" t="s">
        <v>221</v>
      </c>
      <c r="F140" s="73">
        <v>418.54400000000004</v>
      </c>
      <c r="G140" s="66"/>
      <c r="H140" s="66"/>
      <c r="I140" s="67" t="s">
        <v>40</v>
      </c>
      <c r="J140" s="68">
        <f t="shared" si="9"/>
        <v>1</v>
      </c>
      <c r="K140" s="69" t="s">
        <v>64</v>
      </c>
      <c r="L140" s="69" t="s">
        <v>7</v>
      </c>
      <c r="M140" s="70"/>
      <c r="N140" s="66"/>
      <c r="O140" s="66"/>
      <c r="P140" s="71"/>
      <c r="Q140" s="66"/>
      <c r="R140" s="66"/>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105">
        <f t="shared" si="10"/>
        <v>8370.880000000001</v>
      </c>
      <c r="BB140" s="103">
        <f t="shared" si="11"/>
        <v>8370.880000000001</v>
      </c>
      <c r="BC140" s="72" t="str">
        <f t="shared" si="12"/>
        <v>INR  Eight Thousand Three Hundred &amp; Seventy  and Paise Eighty Eight Only</v>
      </c>
      <c r="BE140" s="73">
        <v>370</v>
      </c>
      <c r="BF140" s="65">
        <v>29</v>
      </c>
      <c r="BG140" s="80">
        <f t="shared" si="7"/>
        <v>32.80480000000001</v>
      </c>
      <c r="BH140" s="80">
        <f t="shared" si="8"/>
        <v>418.54400000000004</v>
      </c>
      <c r="IE140" s="22"/>
      <c r="IF140" s="22"/>
      <c r="IG140" s="22"/>
      <c r="IH140" s="22"/>
      <c r="II140" s="22"/>
    </row>
    <row r="141" spans="1:243" s="21" customFormat="1" ht="42.75" customHeight="1">
      <c r="A141" s="32">
        <v>129</v>
      </c>
      <c r="B141" s="83" t="s">
        <v>343</v>
      </c>
      <c r="C141" s="75" t="s">
        <v>200</v>
      </c>
      <c r="D141" s="64">
        <v>20</v>
      </c>
      <c r="E141" s="81" t="s">
        <v>221</v>
      </c>
      <c r="F141" s="73">
        <v>21.492800000000003</v>
      </c>
      <c r="G141" s="66"/>
      <c r="H141" s="66"/>
      <c r="I141" s="67" t="s">
        <v>40</v>
      </c>
      <c r="J141" s="68">
        <f t="shared" si="9"/>
        <v>1</v>
      </c>
      <c r="K141" s="69" t="s">
        <v>64</v>
      </c>
      <c r="L141" s="69" t="s">
        <v>7</v>
      </c>
      <c r="M141" s="70"/>
      <c r="N141" s="66"/>
      <c r="O141" s="66"/>
      <c r="P141" s="71"/>
      <c r="Q141" s="66"/>
      <c r="R141" s="66"/>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105">
        <f t="shared" si="10"/>
        <v>429.85600000000005</v>
      </c>
      <c r="BB141" s="103">
        <f t="shared" si="11"/>
        <v>429.85600000000005</v>
      </c>
      <c r="BC141" s="72" t="str">
        <f t="shared" si="12"/>
        <v>INR  Four Hundred &amp; Twenty Nine  and Paise Eighty Six Only</v>
      </c>
      <c r="BE141" s="73">
        <v>19</v>
      </c>
      <c r="BF141" s="65">
        <v>29</v>
      </c>
      <c r="BG141" s="80">
        <f t="shared" si="7"/>
        <v>32.80480000000001</v>
      </c>
      <c r="BH141" s="80">
        <f t="shared" si="8"/>
        <v>21.492800000000003</v>
      </c>
      <c r="IE141" s="22"/>
      <c r="IF141" s="22"/>
      <c r="IG141" s="22"/>
      <c r="IH141" s="22"/>
      <c r="II141" s="22"/>
    </row>
    <row r="142" spans="1:243" s="21" customFormat="1" ht="409.5" customHeight="1">
      <c r="A142" s="32">
        <v>130</v>
      </c>
      <c r="B142" s="83" t="s">
        <v>344</v>
      </c>
      <c r="C142" s="75" t="s">
        <v>160</v>
      </c>
      <c r="D142" s="64">
        <v>5</v>
      </c>
      <c r="E142" s="81" t="s">
        <v>221</v>
      </c>
      <c r="F142" s="73">
        <v>97320.52960000001</v>
      </c>
      <c r="G142" s="66"/>
      <c r="H142" s="66"/>
      <c r="I142" s="67" t="s">
        <v>40</v>
      </c>
      <c r="J142" s="68">
        <f t="shared" si="9"/>
        <v>1</v>
      </c>
      <c r="K142" s="69" t="s">
        <v>64</v>
      </c>
      <c r="L142" s="69" t="s">
        <v>7</v>
      </c>
      <c r="M142" s="70"/>
      <c r="N142" s="66"/>
      <c r="O142" s="66"/>
      <c r="P142" s="71"/>
      <c r="Q142" s="66"/>
      <c r="R142" s="66"/>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105">
        <f t="shared" si="10"/>
        <v>486602.64800000004</v>
      </c>
      <c r="BB142" s="103">
        <f t="shared" si="11"/>
        <v>486602.64800000004</v>
      </c>
      <c r="BC142" s="72" t="str">
        <f t="shared" si="12"/>
        <v>INR  Four Lakh Eighty Six Thousand Six Hundred &amp; Two  and Paise Sixty Five Only</v>
      </c>
      <c r="BE142" s="73">
        <v>86033</v>
      </c>
      <c r="BF142" s="65">
        <v>29</v>
      </c>
      <c r="BG142" s="80">
        <f t="shared" si="7"/>
        <v>32.80480000000001</v>
      </c>
      <c r="BH142" s="80">
        <f t="shared" si="8"/>
        <v>97320.52960000001</v>
      </c>
      <c r="IE142" s="22"/>
      <c r="IF142" s="22"/>
      <c r="IG142" s="22"/>
      <c r="IH142" s="22"/>
      <c r="II142" s="22"/>
    </row>
    <row r="143" spans="1:243" s="21" customFormat="1" ht="409.5" customHeight="1">
      <c r="A143" s="32">
        <v>131</v>
      </c>
      <c r="B143" s="83" t="s">
        <v>345</v>
      </c>
      <c r="C143" s="75" t="s">
        <v>161</v>
      </c>
      <c r="D143" s="64">
        <v>5</v>
      </c>
      <c r="E143" s="81" t="s">
        <v>221</v>
      </c>
      <c r="F143" s="73">
        <v>17782.464</v>
      </c>
      <c r="G143" s="66"/>
      <c r="H143" s="66"/>
      <c r="I143" s="67" t="s">
        <v>40</v>
      </c>
      <c r="J143" s="68">
        <f>IF(I143="Less(-)",-1,1)</f>
        <v>1</v>
      </c>
      <c r="K143" s="69" t="s">
        <v>64</v>
      </c>
      <c r="L143" s="69" t="s">
        <v>7</v>
      </c>
      <c r="M143" s="70"/>
      <c r="N143" s="66"/>
      <c r="O143" s="66"/>
      <c r="P143" s="71"/>
      <c r="Q143" s="66"/>
      <c r="R143" s="66"/>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105">
        <f>total_amount_ba($B$2,$D$2,D143,F143,J143,K143,M143)</f>
        <v>88912.32</v>
      </c>
      <c r="BB143" s="103">
        <f>BA143+SUM(N143:AZ143)</f>
        <v>88912.32</v>
      </c>
      <c r="BC143" s="72" t="str">
        <f>SpellNumber(L143,BB143)</f>
        <v>INR  Eighty Eight Thousand Nine Hundred &amp; Twelve  and Paise Thirty Two Only</v>
      </c>
      <c r="BE143" s="73">
        <v>15720</v>
      </c>
      <c r="BF143" s="65">
        <v>72</v>
      </c>
      <c r="BG143" s="80">
        <f aca="true" t="shared" si="17" ref="BG143:BG172">BF143*1.12*1.01</f>
        <v>81.44640000000001</v>
      </c>
      <c r="BH143" s="80">
        <f aca="true" t="shared" si="18" ref="BH143:BH170">BE143*1.12*1.01</f>
        <v>17782.464</v>
      </c>
      <c r="IE143" s="22"/>
      <c r="IF143" s="22"/>
      <c r="IG143" s="22"/>
      <c r="IH143" s="22"/>
      <c r="II143" s="22"/>
    </row>
    <row r="144" spans="1:243" s="21" customFormat="1" ht="94.5" customHeight="1">
      <c r="A144" s="32">
        <v>132</v>
      </c>
      <c r="B144" s="83" t="s">
        <v>346</v>
      </c>
      <c r="C144" s="75" t="s">
        <v>162</v>
      </c>
      <c r="D144" s="64">
        <v>5</v>
      </c>
      <c r="E144" s="81" t="s">
        <v>221</v>
      </c>
      <c r="F144" s="73">
        <v>2606.2848000000004</v>
      </c>
      <c r="G144" s="66"/>
      <c r="H144" s="66"/>
      <c r="I144" s="67" t="s">
        <v>40</v>
      </c>
      <c r="J144" s="68">
        <f t="shared" si="9"/>
        <v>1</v>
      </c>
      <c r="K144" s="69" t="s">
        <v>64</v>
      </c>
      <c r="L144" s="69" t="s">
        <v>7</v>
      </c>
      <c r="M144" s="70"/>
      <c r="N144" s="66"/>
      <c r="O144" s="66"/>
      <c r="P144" s="71"/>
      <c r="Q144" s="66"/>
      <c r="R144" s="66"/>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105">
        <f t="shared" si="10"/>
        <v>13031.424000000003</v>
      </c>
      <c r="BB144" s="103">
        <f t="shared" si="11"/>
        <v>13031.424000000003</v>
      </c>
      <c r="BC144" s="72" t="str">
        <f t="shared" si="12"/>
        <v>INR  Thirteen Thousand  &amp;Thirty One  and Paise Forty Two Only</v>
      </c>
      <c r="BE144" s="73">
        <v>2304</v>
      </c>
      <c r="BF144" s="65">
        <v>72</v>
      </c>
      <c r="BG144" s="80">
        <f t="shared" si="17"/>
        <v>81.44640000000001</v>
      </c>
      <c r="BH144" s="80">
        <f t="shared" si="18"/>
        <v>2606.2848000000004</v>
      </c>
      <c r="IE144" s="22"/>
      <c r="IF144" s="22"/>
      <c r="IG144" s="22"/>
      <c r="IH144" s="22"/>
      <c r="II144" s="22"/>
    </row>
    <row r="145" spans="1:243" s="21" customFormat="1" ht="38.25" customHeight="1">
      <c r="A145" s="32">
        <v>133</v>
      </c>
      <c r="B145" s="83" t="s">
        <v>347</v>
      </c>
      <c r="C145" s="75" t="s">
        <v>164</v>
      </c>
      <c r="D145" s="64">
        <v>5</v>
      </c>
      <c r="E145" s="81" t="s">
        <v>221</v>
      </c>
      <c r="F145" s="73">
        <v>174.2048</v>
      </c>
      <c r="G145" s="66"/>
      <c r="H145" s="66"/>
      <c r="I145" s="67" t="s">
        <v>40</v>
      </c>
      <c r="J145" s="68">
        <f t="shared" si="9"/>
        <v>1</v>
      </c>
      <c r="K145" s="69" t="s">
        <v>64</v>
      </c>
      <c r="L145" s="69" t="s">
        <v>7</v>
      </c>
      <c r="M145" s="70"/>
      <c r="N145" s="66"/>
      <c r="O145" s="66"/>
      <c r="P145" s="71"/>
      <c r="Q145" s="66"/>
      <c r="R145" s="66"/>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105">
        <f t="shared" si="10"/>
        <v>871.024</v>
      </c>
      <c r="BB145" s="103">
        <f t="shared" si="11"/>
        <v>871.024</v>
      </c>
      <c r="BC145" s="72" t="str">
        <f t="shared" si="12"/>
        <v>INR  Eight Hundred &amp; Seventy One  and Paise Two Only</v>
      </c>
      <c r="BE145" s="73">
        <v>154</v>
      </c>
      <c r="BF145" s="65">
        <v>72</v>
      </c>
      <c r="BG145" s="80">
        <f t="shared" si="17"/>
        <v>81.44640000000001</v>
      </c>
      <c r="BH145" s="80">
        <f t="shared" si="18"/>
        <v>174.2048</v>
      </c>
      <c r="IE145" s="22"/>
      <c r="IF145" s="22"/>
      <c r="IG145" s="22"/>
      <c r="IH145" s="22"/>
      <c r="II145" s="22"/>
    </row>
    <row r="146" spans="1:243" s="21" customFormat="1" ht="35.25" customHeight="1">
      <c r="A146" s="32">
        <v>134</v>
      </c>
      <c r="B146" s="83" t="s">
        <v>348</v>
      </c>
      <c r="C146" s="75" t="s">
        <v>165</v>
      </c>
      <c r="D146" s="64">
        <v>5</v>
      </c>
      <c r="E146" s="81" t="s">
        <v>221</v>
      </c>
      <c r="F146" s="73">
        <v>39.592000000000006</v>
      </c>
      <c r="G146" s="66"/>
      <c r="H146" s="66"/>
      <c r="I146" s="67" t="s">
        <v>40</v>
      </c>
      <c r="J146" s="68">
        <f t="shared" si="9"/>
        <v>1</v>
      </c>
      <c r="K146" s="69" t="s">
        <v>64</v>
      </c>
      <c r="L146" s="69" t="s">
        <v>7</v>
      </c>
      <c r="M146" s="70"/>
      <c r="N146" s="66"/>
      <c r="O146" s="66"/>
      <c r="P146" s="71"/>
      <c r="Q146" s="66"/>
      <c r="R146" s="66"/>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105">
        <f t="shared" si="10"/>
        <v>197.96000000000004</v>
      </c>
      <c r="BB146" s="103">
        <f t="shared" si="11"/>
        <v>197.96000000000004</v>
      </c>
      <c r="BC146" s="72" t="str">
        <f t="shared" si="12"/>
        <v>INR  One Hundred &amp; Ninety Seven  and Paise Ninety Six Only</v>
      </c>
      <c r="BE146" s="73">
        <v>35</v>
      </c>
      <c r="BF146" s="65">
        <v>72</v>
      </c>
      <c r="BG146" s="80">
        <f t="shared" si="17"/>
        <v>81.44640000000001</v>
      </c>
      <c r="BH146" s="80">
        <f t="shared" si="18"/>
        <v>39.592000000000006</v>
      </c>
      <c r="IE146" s="22"/>
      <c r="IF146" s="22"/>
      <c r="IG146" s="22"/>
      <c r="IH146" s="22"/>
      <c r="II146" s="22"/>
    </row>
    <row r="147" spans="1:243" s="21" customFormat="1" ht="100.5" customHeight="1">
      <c r="A147" s="32">
        <v>135</v>
      </c>
      <c r="B147" s="83" t="s">
        <v>349</v>
      </c>
      <c r="C147" s="75" t="s">
        <v>166</v>
      </c>
      <c r="D147" s="89">
        <v>5</v>
      </c>
      <c r="E147" s="90" t="s">
        <v>350</v>
      </c>
      <c r="F147" s="91">
        <v>4674.1184</v>
      </c>
      <c r="G147" s="66"/>
      <c r="H147" s="66"/>
      <c r="I147" s="67" t="s">
        <v>40</v>
      </c>
      <c r="J147" s="68">
        <f t="shared" si="9"/>
        <v>1</v>
      </c>
      <c r="K147" s="69" t="s">
        <v>64</v>
      </c>
      <c r="L147" s="69" t="s">
        <v>7</v>
      </c>
      <c r="M147" s="70"/>
      <c r="N147" s="66"/>
      <c r="O147" s="66"/>
      <c r="P147" s="71"/>
      <c r="Q147" s="66"/>
      <c r="R147" s="66"/>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105">
        <f t="shared" si="10"/>
        <v>23370.592</v>
      </c>
      <c r="BB147" s="103">
        <f t="shared" si="11"/>
        <v>23370.592</v>
      </c>
      <c r="BC147" s="72" t="str">
        <f t="shared" si="12"/>
        <v>INR  Twenty Three Thousand Three Hundred &amp; Seventy  and Paise Fifty Nine Only</v>
      </c>
      <c r="BE147" s="87">
        <v>4132</v>
      </c>
      <c r="BF147" s="65">
        <v>72</v>
      </c>
      <c r="BG147" s="80">
        <f t="shared" si="17"/>
        <v>81.44640000000001</v>
      </c>
      <c r="BH147" s="80">
        <f t="shared" si="18"/>
        <v>4674.1184</v>
      </c>
      <c r="IE147" s="22"/>
      <c r="IF147" s="22"/>
      <c r="IG147" s="22"/>
      <c r="IH147" s="22"/>
      <c r="II147" s="22"/>
    </row>
    <row r="148" spans="1:243" s="21" customFormat="1" ht="144" customHeight="1">
      <c r="A148" s="32">
        <v>136</v>
      </c>
      <c r="B148" s="83" t="s">
        <v>351</v>
      </c>
      <c r="C148" s="75" t="s">
        <v>167</v>
      </c>
      <c r="D148" s="89">
        <v>5</v>
      </c>
      <c r="E148" s="90" t="s">
        <v>350</v>
      </c>
      <c r="F148" s="91">
        <v>6760.051200000001</v>
      </c>
      <c r="G148" s="66"/>
      <c r="H148" s="66"/>
      <c r="I148" s="67" t="s">
        <v>40</v>
      </c>
      <c r="J148" s="68">
        <f>IF(I148="Less(-)",-1,1)</f>
        <v>1</v>
      </c>
      <c r="K148" s="69" t="s">
        <v>64</v>
      </c>
      <c r="L148" s="69" t="s">
        <v>7</v>
      </c>
      <c r="M148" s="70"/>
      <c r="N148" s="66"/>
      <c r="O148" s="66"/>
      <c r="P148" s="71"/>
      <c r="Q148" s="66"/>
      <c r="R148" s="66"/>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105">
        <f>total_amount_ba($B$2,$D$2,D148,F148,J148,K148,M148)</f>
        <v>33800.256</v>
      </c>
      <c r="BB148" s="103">
        <f>BA148+SUM(N148:AZ148)</f>
        <v>33800.256</v>
      </c>
      <c r="BC148" s="72" t="str">
        <f>SpellNumber(L148,BB148)</f>
        <v>INR  Thirty Three Thousand Eight Hundred    and Paise Twenty Six Only</v>
      </c>
      <c r="BE148" s="87">
        <v>5976</v>
      </c>
      <c r="BF148" s="65">
        <v>38</v>
      </c>
      <c r="BG148" s="80">
        <f t="shared" si="17"/>
        <v>42.985600000000005</v>
      </c>
      <c r="BH148" s="80">
        <f t="shared" si="18"/>
        <v>6760.051200000001</v>
      </c>
      <c r="IE148" s="22"/>
      <c r="IF148" s="22"/>
      <c r="IG148" s="22"/>
      <c r="IH148" s="22"/>
      <c r="II148" s="22"/>
    </row>
    <row r="149" spans="1:243" s="21" customFormat="1" ht="217.5" customHeight="1">
      <c r="A149" s="32">
        <v>137</v>
      </c>
      <c r="B149" s="83" t="s">
        <v>352</v>
      </c>
      <c r="C149" s="75" t="s">
        <v>168</v>
      </c>
      <c r="D149" s="89">
        <v>30</v>
      </c>
      <c r="E149" s="90" t="s">
        <v>350</v>
      </c>
      <c r="F149" s="91">
        <v>3355.1392000000005</v>
      </c>
      <c r="G149" s="66"/>
      <c r="H149" s="66"/>
      <c r="I149" s="67" t="s">
        <v>40</v>
      </c>
      <c r="J149" s="68">
        <f aca="true" t="shared" si="19" ref="J149:J178">IF(I149="Less(-)",-1,1)</f>
        <v>1</v>
      </c>
      <c r="K149" s="69" t="s">
        <v>64</v>
      </c>
      <c r="L149" s="69" t="s">
        <v>7</v>
      </c>
      <c r="M149" s="70"/>
      <c r="N149" s="66"/>
      <c r="O149" s="66"/>
      <c r="P149" s="71"/>
      <c r="Q149" s="66"/>
      <c r="R149" s="66"/>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105">
        <f aca="true" t="shared" si="20" ref="BA149:BA178">total_amount_ba($B$2,$D$2,D149,F149,J149,K149,M149)</f>
        <v>100654.17600000002</v>
      </c>
      <c r="BB149" s="103">
        <f aca="true" t="shared" si="21" ref="BB149:BB178">BA149+SUM(N149:AZ149)</f>
        <v>100654.17600000002</v>
      </c>
      <c r="BC149" s="72" t="str">
        <f aca="true" t="shared" si="22" ref="BC149:BC178">SpellNumber(L149,BB149)</f>
        <v>INR  One Lakh Six Hundred &amp; Fifty Four  and Paise Eighteen Only</v>
      </c>
      <c r="BE149" s="87">
        <v>2966</v>
      </c>
      <c r="BF149" s="65">
        <v>38</v>
      </c>
      <c r="BG149" s="80">
        <f t="shared" si="17"/>
        <v>42.985600000000005</v>
      </c>
      <c r="BH149" s="80">
        <f t="shared" si="18"/>
        <v>3355.1392000000005</v>
      </c>
      <c r="IE149" s="22"/>
      <c r="IF149" s="22"/>
      <c r="IG149" s="22"/>
      <c r="IH149" s="22"/>
      <c r="II149" s="22"/>
    </row>
    <row r="150" spans="1:243" s="21" customFormat="1" ht="146.25" customHeight="1">
      <c r="A150" s="32">
        <v>138</v>
      </c>
      <c r="B150" s="83" t="s">
        <v>353</v>
      </c>
      <c r="C150" s="75" t="s">
        <v>169</v>
      </c>
      <c r="D150" s="89">
        <v>350</v>
      </c>
      <c r="E150" s="90" t="s">
        <v>222</v>
      </c>
      <c r="F150" s="91">
        <v>183.25440000000003</v>
      </c>
      <c r="G150" s="66"/>
      <c r="H150" s="66"/>
      <c r="I150" s="67" t="s">
        <v>40</v>
      </c>
      <c r="J150" s="68">
        <f t="shared" si="19"/>
        <v>1</v>
      </c>
      <c r="K150" s="69" t="s">
        <v>64</v>
      </c>
      <c r="L150" s="69" t="s">
        <v>7</v>
      </c>
      <c r="M150" s="70"/>
      <c r="N150" s="66"/>
      <c r="O150" s="66"/>
      <c r="P150" s="71"/>
      <c r="Q150" s="66"/>
      <c r="R150" s="66"/>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105">
        <f t="shared" si="20"/>
        <v>64139.04000000001</v>
      </c>
      <c r="BB150" s="103">
        <f t="shared" si="21"/>
        <v>64139.04000000001</v>
      </c>
      <c r="BC150" s="72" t="str">
        <f t="shared" si="22"/>
        <v>INR  Sixty Four Thousand One Hundred &amp; Thirty Nine  and Paise Four Only</v>
      </c>
      <c r="BE150" s="87">
        <v>162</v>
      </c>
      <c r="BF150" s="65">
        <v>38</v>
      </c>
      <c r="BG150" s="80">
        <f t="shared" si="17"/>
        <v>42.985600000000005</v>
      </c>
      <c r="BH150" s="80">
        <f t="shared" si="18"/>
        <v>183.25440000000003</v>
      </c>
      <c r="IE150" s="22"/>
      <c r="IF150" s="22"/>
      <c r="IG150" s="22"/>
      <c r="IH150" s="22"/>
      <c r="II150" s="22"/>
    </row>
    <row r="151" spans="1:243" s="21" customFormat="1" ht="186.75" customHeight="1">
      <c r="A151" s="32">
        <v>139</v>
      </c>
      <c r="B151" s="83" t="s">
        <v>354</v>
      </c>
      <c r="C151" s="75" t="s">
        <v>170</v>
      </c>
      <c r="D151" s="89">
        <v>90</v>
      </c>
      <c r="E151" s="90" t="s">
        <v>222</v>
      </c>
      <c r="F151" s="91">
        <v>278.27520000000004</v>
      </c>
      <c r="G151" s="66"/>
      <c r="H151" s="66"/>
      <c r="I151" s="67" t="s">
        <v>40</v>
      </c>
      <c r="J151" s="68">
        <f t="shared" si="19"/>
        <v>1</v>
      </c>
      <c r="K151" s="69" t="s">
        <v>64</v>
      </c>
      <c r="L151" s="69" t="s">
        <v>7</v>
      </c>
      <c r="M151" s="70"/>
      <c r="N151" s="66"/>
      <c r="O151" s="66"/>
      <c r="P151" s="71"/>
      <c r="Q151" s="66"/>
      <c r="R151" s="66"/>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105">
        <f t="shared" si="20"/>
        <v>25044.768000000004</v>
      </c>
      <c r="BB151" s="103">
        <f t="shared" si="21"/>
        <v>25044.768000000004</v>
      </c>
      <c r="BC151" s="72" t="str">
        <f t="shared" si="22"/>
        <v>INR  Twenty Five Thousand  &amp;Forty Four  and Paise Seventy Seven Only</v>
      </c>
      <c r="BE151" s="87">
        <v>246</v>
      </c>
      <c r="BF151" s="65">
        <v>38</v>
      </c>
      <c r="BG151" s="80">
        <f t="shared" si="17"/>
        <v>42.985600000000005</v>
      </c>
      <c r="BH151" s="80">
        <f t="shared" si="18"/>
        <v>278.27520000000004</v>
      </c>
      <c r="IE151" s="22"/>
      <c r="IF151" s="22"/>
      <c r="IG151" s="22"/>
      <c r="IH151" s="22"/>
      <c r="II151" s="22"/>
    </row>
    <row r="152" spans="1:243" s="21" customFormat="1" ht="75.75" customHeight="1">
      <c r="A152" s="32">
        <v>140</v>
      </c>
      <c r="B152" s="83" t="s">
        <v>355</v>
      </c>
      <c r="C152" s="75" t="s">
        <v>171</v>
      </c>
      <c r="D152" s="89">
        <v>10</v>
      </c>
      <c r="E152" s="90" t="s">
        <v>223</v>
      </c>
      <c r="F152" s="91">
        <v>169.68000000000004</v>
      </c>
      <c r="G152" s="66"/>
      <c r="H152" s="66"/>
      <c r="I152" s="67" t="s">
        <v>40</v>
      </c>
      <c r="J152" s="68">
        <f t="shared" si="19"/>
        <v>1</v>
      </c>
      <c r="K152" s="69" t="s">
        <v>64</v>
      </c>
      <c r="L152" s="69" t="s">
        <v>7</v>
      </c>
      <c r="M152" s="70"/>
      <c r="N152" s="66"/>
      <c r="O152" s="66"/>
      <c r="P152" s="71"/>
      <c r="Q152" s="66"/>
      <c r="R152" s="66"/>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105">
        <f t="shared" si="20"/>
        <v>1696.8000000000004</v>
      </c>
      <c r="BB152" s="103">
        <f t="shared" si="21"/>
        <v>1696.8000000000004</v>
      </c>
      <c r="BC152" s="72" t="str">
        <f t="shared" si="22"/>
        <v>INR  One Thousand Six Hundred &amp; Ninety Six  and Paise Eighty Only</v>
      </c>
      <c r="BE152" s="87">
        <v>150</v>
      </c>
      <c r="BF152" s="65">
        <v>75</v>
      </c>
      <c r="BG152" s="80">
        <f t="shared" si="17"/>
        <v>84.84000000000002</v>
      </c>
      <c r="BH152" s="80">
        <f t="shared" si="18"/>
        <v>169.68000000000004</v>
      </c>
      <c r="IE152" s="22"/>
      <c r="IF152" s="22"/>
      <c r="IG152" s="22"/>
      <c r="IH152" s="22"/>
      <c r="II152" s="22"/>
    </row>
    <row r="153" spans="1:243" s="21" customFormat="1" ht="105.75" customHeight="1">
      <c r="A153" s="32">
        <v>141</v>
      </c>
      <c r="B153" s="83" t="s">
        <v>356</v>
      </c>
      <c r="C153" s="75" t="s">
        <v>172</v>
      </c>
      <c r="D153" s="89">
        <v>12</v>
      </c>
      <c r="E153" s="90" t="s">
        <v>223</v>
      </c>
      <c r="F153" s="91">
        <v>149.3184</v>
      </c>
      <c r="G153" s="66"/>
      <c r="H153" s="66"/>
      <c r="I153" s="67" t="s">
        <v>40</v>
      </c>
      <c r="J153" s="68">
        <f>IF(I153="Less(-)",-1,1)</f>
        <v>1</v>
      </c>
      <c r="K153" s="69" t="s">
        <v>64</v>
      </c>
      <c r="L153" s="69" t="s">
        <v>7</v>
      </c>
      <c r="M153" s="70"/>
      <c r="N153" s="66"/>
      <c r="O153" s="66"/>
      <c r="P153" s="71"/>
      <c r="Q153" s="66"/>
      <c r="R153" s="66"/>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105">
        <f>total_amount_ba($B$2,$D$2,D153,F153,J153,K153,M153)</f>
        <v>1791.8208</v>
      </c>
      <c r="BB153" s="103">
        <f>BA153+SUM(N153:AZ153)</f>
        <v>1791.8208</v>
      </c>
      <c r="BC153" s="72" t="str">
        <f>SpellNumber(L153,BB153)</f>
        <v>INR  One Thousand Seven Hundred &amp; Ninety One  and Paise Eighty Two Only</v>
      </c>
      <c r="BE153" s="87">
        <v>132</v>
      </c>
      <c r="BF153" s="65">
        <v>75</v>
      </c>
      <c r="BG153" s="80">
        <f t="shared" si="17"/>
        <v>84.84000000000002</v>
      </c>
      <c r="BH153" s="80">
        <f t="shared" si="18"/>
        <v>149.3184</v>
      </c>
      <c r="IE153" s="22"/>
      <c r="IF153" s="22"/>
      <c r="IG153" s="22"/>
      <c r="IH153" s="22"/>
      <c r="II153" s="22"/>
    </row>
    <row r="154" spans="1:243" s="21" customFormat="1" ht="118.5" customHeight="1">
      <c r="A154" s="32">
        <v>142</v>
      </c>
      <c r="B154" s="83" t="s">
        <v>357</v>
      </c>
      <c r="C154" s="75" t="s">
        <v>173</v>
      </c>
      <c r="D154" s="89">
        <v>400</v>
      </c>
      <c r="E154" s="90" t="s">
        <v>222</v>
      </c>
      <c r="F154" s="91">
        <v>228.50240000000002</v>
      </c>
      <c r="G154" s="66"/>
      <c r="H154" s="66"/>
      <c r="I154" s="67" t="s">
        <v>40</v>
      </c>
      <c r="J154" s="68">
        <f t="shared" si="19"/>
        <v>1</v>
      </c>
      <c r="K154" s="69" t="s">
        <v>64</v>
      </c>
      <c r="L154" s="69" t="s">
        <v>7</v>
      </c>
      <c r="M154" s="70"/>
      <c r="N154" s="66"/>
      <c r="O154" s="66"/>
      <c r="P154" s="71"/>
      <c r="Q154" s="66"/>
      <c r="R154" s="66"/>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105">
        <f t="shared" si="20"/>
        <v>91400.96</v>
      </c>
      <c r="BB154" s="103">
        <f t="shared" si="21"/>
        <v>91400.96</v>
      </c>
      <c r="BC154" s="72" t="str">
        <f t="shared" si="22"/>
        <v>INR  Ninety One Thousand Four Hundred    and Paise Ninety Six Only</v>
      </c>
      <c r="BE154" s="87">
        <v>202</v>
      </c>
      <c r="BF154" s="65">
        <v>75</v>
      </c>
      <c r="BG154" s="80">
        <f t="shared" si="17"/>
        <v>84.84000000000002</v>
      </c>
      <c r="BH154" s="80">
        <f t="shared" si="18"/>
        <v>228.50240000000002</v>
      </c>
      <c r="IE154" s="22"/>
      <c r="IF154" s="22"/>
      <c r="IG154" s="22"/>
      <c r="IH154" s="22"/>
      <c r="II154" s="22"/>
    </row>
    <row r="155" spans="1:243" s="21" customFormat="1" ht="112.5" customHeight="1">
      <c r="A155" s="32">
        <v>143</v>
      </c>
      <c r="B155" s="83" t="s">
        <v>358</v>
      </c>
      <c r="C155" s="75" t="s">
        <v>174</v>
      </c>
      <c r="D155" s="89">
        <v>1000</v>
      </c>
      <c r="E155" s="90" t="s">
        <v>222</v>
      </c>
      <c r="F155" s="91">
        <v>144.79360000000003</v>
      </c>
      <c r="G155" s="66"/>
      <c r="H155" s="66"/>
      <c r="I155" s="67" t="s">
        <v>40</v>
      </c>
      <c r="J155" s="68">
        <f t="shared" si="19"/>
        <v>1</v>
      </c>
      <c r="K155" s="69" t="s">
        <v>64</v>
      </c>
      <c r="L155" s="69" t="s">
        <v>7</v>
      </c>
      <c r="M155" s="70"/>
      <c r="N155" s="66"/>
      <c r="O155" s="66"/>
      <c r="P155" s="71"/>
      <c r="Q155" s="66"/>
      <c r="R155" s="66"/>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105">
        <f t="shared" si="20"/>
        <v>144793.60000000003</v>
      </c>
      <c r="BB155" s="103">
        <f t="shared" si="21"/>
        <v>144793.60000000003</v>
      </c>
      <c r="BC155" s="72" t="str">
        <f t="shared" si="22"/>
        <v>INR  One Lakh Forty Four Thousand Seven Hundred &amp; Ninety Three  and Paise Sixty Only</v>
      </c>
      <c r="BE155" s="87">
        <v>128</v>
      </c>
      <c r="BF155" s="65">
        <v>75</v>
      </c>
      <c r="BG155" s="80">
        <f t="shared" si="17"/>
        <v>84.84000000000002</v>
      </c>
      <c r="BH155" s="80">
        <f t="shared" si="18"/>
        <v>144.79360000000003</v>
      </c>
      <c r="IE155" s="22"/>
      <c r="IF155" s="22"/>
      <c r="IG155" s="22"/>
      <c r="IH155" s="22"/>
      <c r="II155" s="22"/>
    </row>
    <row r="156" spans="1:243" s="21" customFormat="1" ht="195" customHeight="1">
      <c r="A156" s="32">
        <v>144</v>
      </c>
      <c r="B156" s="83" t="s">
        <v>387</v>
      </c>
      <c r="C156" s="75" t="s">
        <v>175</v>
      </c>
      <c r="D156" s="89">
        <v>30</v>
      </c>
      <c r="E156" s="90" t="s">
        <v>223</v>
      </c>
      <c r="F156" s="91">
        <v>816.7264000000001</v>
      </c>
      <c r="G156" s="66"/>
      <c r="H156" s="66"/>
      <c r="I156" s="67" t="s">
        <v>40</v>
      </c>
      <c r="J156" s="68">
        <f t="shared" si="19"/>
        <v>1</v>
      </c>
      <c r="K156" s="69" t="s">
        <v>64</v>
      </c>
      <c r="L156" s="69" t="s">
        <v>7</v>
      </c>
      <c r="M156" s="70"/>
      <c r="N156" s="66"/>
      <c r="O156" s="66"/>
      <c r="P156" s="71"/>
      <c r="Q156" s="66"/>
      <c r="R156" s="66"/>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105">
        <f t="shared" si="20"/>
        <v>24501.792000000005</v>
      </c>
      <c r="BB156" s="103">
        <f t="shared" si="21"/>
        <v>24501.792000000005</v>
      </c>
      <c r="BC156" s="72" t="str">
        <f t="shared" si="22"/>
        <v>INR  Twenty Four Thousand Five Hundred &amp; One  and Paise Seventy Nine Only</v>
      </c>
      <c r="BE156" s="87">
        <v>722</v>
      </c>
      <c r="BF156" s="65">
        <v>2199</v>
      </c>
      <c r="BG156" s="80">
        <f t="shared" si="17"/>
        <v>2487.5088</v>
      </c>
      <c r="BH156" s="80">
        <f t="shared" si="18"/>
        <v>816.7264000000001</v>
      </c>
      <c r="IE156" s="22"/>
      <c r="IF156" s="22"/>
      <c r="IG156" s="22"/>
      <c r="IH156" s="22"/>
      <c r="II156" s="22"/>
    </row>
    <row r="157" spans="1:243" s="21" customFormat="1" ht="185.25" customHeight="1">
      <c r="A157" s="32">
        <v>145</v>
      </c>
      <c r="B157" s="83" t="s">
        <v>359</v>
      </c>
      <c r="C157" s="75" t="s">
        <v>176</v>
      </c>
      <c r="D157" s="89">
        <v>30</v>
      </c>
      <c r="E157" s="90" t="s">
        <v>223</v>
      </c>
      <c r="F157" s="91">
        <v>518.0896</v>
      </c>
      <c r="G157" s="66"/>
      <c r="H157" s="66"/>
      <c r="I157" s="67" t="s">
        <v>40</v>
      </c>
      <c r="J157" s="68">
        <f t="shared" si="19"/>
        <v>1</v>
      </c>
      <c r="K157" s="69" t="s">
        <v>64</v>
      </c>
      <c r="L157" s="69" t="s">
        <v>7</v>
      </c>
      <c r="M157" s="70"/>
      <c r="N157" s="66"/>
      <c r="O157" s="66"/>
      <c r="P157" s="71"/>
      <c r="Q157" s="66"/>
      <c r="R157" s="66"/>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105">
        <f t="shared" si="20"/>
        <v>15542.688</v>
      </c>
      <c r="BB157" s="103">
        <f t="shared" si="21"/>
        <v>15542.688</v>
      </c>
      <c r="BC157" s="72" t="str">
        <f t="shared" si="22"/>
        <v>INR  Fifteen Thousand Five Hundred &amp; Forty Two  and Paise Sixty Nine Only</v>
      </c>
      <c r="BE157" s="87">
        <v>458</v>
      </c>
      <c r="BF157" s="65">
        <v>2225.388</v>
      </c>
      <c r="BG157" s="80">
        <f t="shared" si="17"/>
        <v>2517.3589056</v>
      </c>
      <c r="BH157" s="80">
        <f t="shared" si="18"/>
        <v>518.0896</v>
      </c>
      <c r="IE157" s="22"/>
      <c r="IF157" s="22"/>
      <c r="IG157" s="22"/>
      <c r="IH157" s="22"/>
      <c r="II157" s="22"/>
    </row>
    <row r="158" spans="1:243" s="21" customFormat="1" ht="188.25" customHeight="1">
      <c r="A158" s="32">
        <v>146</v>
      </c>
      <c r="B158" s="83" t="s">
        <v>360</v>
      </c>
      <c r="C158" s="75" t="s">
        <v>177</v>
      </c>
      <c r="D158" s="89">
        <v>1025</v>
      </c>
      <c r="E158" s="90" t="s">
        <v>225</v>
      </c>
      <c r="F158" s="91">
        <v>1122.1504000000002</v>
      </c>
      <c r="G158" s="66"/>
      <c r="H158" s="66"/>
      <c r="I158" s="67" t="s">
        <v>40</v>
      </c>
      <c r="J158" s="68">
        <f>IF(I158="Less(-)",-1,1)</f>
        <v>1</v>
      </c>
      <c r="K158" s="69" t="s">
        <v>64</v>
      </c>
      <c r="L158" s="69" t="s">
        <v>7</v>
      </c>
      <c r="M158" s="70"/>
      <c r="N158" s="66"/>
      <c r="O158" s="66"/>
      <c r="P158" s="71"/>
      <c r="Q158" s="66"/>
      <c r="R158" s="66"/>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105">
        <f>total_amount_ba($B$2,$D$2,D158,F158,J158,K158,M158)</f>
        <v>1150204.1600000001</v>
      </c>
      <c r="BB158" s="103">
        <f>BA158+SUM(N158:AZ158)</f>
        <v>1150204.1600000001</v>
      </c>
      <c r="BC158" s="72" t="str">
        <f>SpellNumber(L158,BB158)</f>
        <v>INR  Eleven Lakh Fifty Thousand Two Hundred &amp; Four  and Paise Sixteen Only</v>
      </c>
      <c r="BE158" s="87">
        <v>992</v>
      </c>
      <c r="BF158" s="65">
        <v>2252.092656</v>
      </c>
      <c r="BG158" s="80">
        <f t="shared" si="17"/>
        <v>2547.5672124672</v>
      </c>
      <c r="BH158" s="80">
        <f t="shared" si="18"/>
        <v>1122.1504000000002</v>
      </c>
      <c r="IE158" s="22"/>
      <c r="IF158" s="22"/>
      <c r="IG158" s="22"/>
      <c r="IH158" s="22"/>
      <c r="II158" s="22"/>
    </row>
    <row r="159" spans="1:243" s="21" customFormat="1" ht="220.5" customHeight="1">
      <c r="A159" s="32">
        <v>147</v>
      </c>
      <c r="B159" s="83" t="s">
        <v>361</v>
      </c>
      <c r="C159" s="75" t="s">
        <v>178</v>
      </c>
      <c r="D159" s="89">
        <v>120</v>
      </c>
      <c r="E159" s="90" t="s">
        <v>225</v>
      </c>
      <c r="F159" s="91">
        <v>75.7904</v>
      </c>
      <c r="G159" s="66"/>
      <c r="H159" s="66"/>
      <c r="I159" s="67" t="s">
        <v>40</v>
      </c>
      <c r="J159" s="68">
        <f t="shared" si="19"/>
        <v>1</v>
      </c>
      <c r="K159" s="69" t="s">
        <v>64</v>
      </c>
      <c r="L159" s="69" t="s">
        <v>7</v>
      </c>
      <c r="M159" s="70"/>
      <c r="N159" s="66"/>
      <c r="O159" s="66"/>
      <c r="P159" s="71"/>
      <c r="Q159" s="66"/>
      <c r="R159" s="66"/>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105">
        <f t="shared" si="20"/>
        <v>9094.848</v>
      </c>
      <c r="BB159" s="103">
        <f t="shared" si="21"/>
        <v>9094.848</v>
      </c>
      <c r="BC159" s="72" t="str">
        <f t="shared" si="22"/>
        <v>INR  Nine Thousand  &amp;Ninety Four  and Paise Eighty Five Only</v>
      </c>
      <c r="BE159" s="87">
        <v>67</v>
      </c>
      <c r="BF159" s="65">
        <v>2279.1177678719996</v>
      </c>
      <c r="BG159" s="80">
        <f t="shared" si="17"/>
        <v>2578.1380190168065</v>
      </c>
      <c r="BH159" s="80">
        <f t="shared" si="18"/>
        <v>75.7904</v>
      </c>
      <c r="IE159" s="22"/>
      <c r="IF159" s="22"/>
      <c r="IG159" s="22"/>
      <c r="IH159" s="22"/>
      <c r="II159" s="22"/>
    </row>
    <row r="160" spans="1:243" s="21" customFormat="1" ht="93" customHeight="1">
      <c r="A160" s="32">
        <v>148</v>
      </c>
      <c r="B160" s="83" t="s">
        <v>362</v>
      </c>
      <c r="C160" s="75" t="s">
        <v>179</v>
      </c>
      <c r="D160" s="89">
        <v>35</v>
      </c>
      <c r="E160" s="90" t="s">
        <v>350</v>
      </c>
      <c r="F160" s="91">
        <v>227.37120000000004</v>
      </c>
      <c r="G160" s="66"/>
      <c r="H160" s="66"/>
      <c r="I160" s="67" t="s">
        <v>40</v>
      </c>
      <c r="J160" s="68">
        <f t="shared" si="19"/>
        <v>1</v>
      </c>
      <c r="K160" s="69" t="s">
        <v>64</v>
      </c>
      <c r="L160" s="69" t="s">
        <v>7</v>
      </c>
      <c r="M160" s="70"/>
      <c r="N160" s="66"/>
      <c r="O160" s="66"/>
      <c r="P160" s="71"/>
      <c r="Q160" s="66"/>
      <c r="R160" s="66"/>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105">
        <f t="shared" si="20"/>
        <v>7957.992000000002</v>
      </c>
      <c r="BB160" s="103">
        <f t="shared" si="21"/>
        <v>7957.992000000002</v>
      </c>
      <c r="BC160" s="72" t="str">
        <f t="shared" si="22"/>
        <v>INR  Seven Thousand Nine Hundred &amp; Fifty Seven  and Paise Ninety Nine Only</v>
      </c>
      <c r="BE160" s="87">
        <v>201</v>
      </c>
      <c r="BF160" s="76">
        <v>218</v>
      </c>
      <c r="BG160" s="80">
        <f t="shared" si="17"/>
        <v>246.60160000000002</v>
      </c>
      <c r="BH160" s="80">
        <f t="shared" si="18"/>
        <v>227.37120000000004</v>
      </c>
      <c r="IE160" s="22"/>
      <c r="IF160" s="22"/>
      <c r="IG160" s="22"/>
      <c r="IH160" s="22"/>
      <c r="II160" s="22"/>
    </row>
    <row r="161" spans="1:243" s="21" customFormat="1" ht="64.5" customHeight="1">
      <c r="A161" s="32">
        <v>149</v>
      </c>
      <c r="B161" s="83" t="s">
        <v>363</v>
      </c>
      <c r="C161" s="75" t="s">
        <v>201</v>
      </c>
      <c r="D161" s="89">
        <v>360</v>
      </c>
      <c r="E161" s="90" t="s">
        <v>350</v>
      </c>
      <c r="F161" s="91">
        <v>371.03360000000004</v>
      </c>
      <c r="G161" s="66"/>
      <c r="H161" s="66"/>
      <c r="I161" s="67" t="s">
        <v>40</v>
      </c>
      <c r="J161" s="68">
        <f t="shared" si="19"/>
        <v>1</v>
      </c>
      <c r="K161" s="69" t="s">
        <v>64</v>
      </c>
      <c r="L161" s="69" t="s">
        <v>7</v>
      </c>
      <c r="M161" s="70"/>
      <c r="N161" s="66"/>
      <c r="O161" s="66"/>
      <c r="P161" s="71"/>
      <c r="Q161" s="66"/>
      <c r="R161" s="66"/>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105">
        <f t="shared" si="20"/>
        <v>133572.09600000002</v>
      </c>
      <c r="BB161" s="103">
        <f t="shared" si="21"/>
        <v>133572.09600000002</v>
      </c>
      <c r="BC161" s="72" t="str">
        <f t="shared" si="22"/>
        <v>INR  One Lakh Thirty Three Thousand Five Hundred &amp; Seventy Two  and Paise Ten Only</v>
      </c>
      <c r="BE161" s="88">
        <v>328</v>
      </c>
      <c r="BF161" s="76">
        <v>195</v>
      </c>
      <c r="BG161" s="80">
        <f t="shared" si="17"/>
        <v>220.58400000000003</v>
      </c>
      <c r="BH161" s="80">
        <f t="shared" si="18"/>
        <v>371.03360000000004</v>
      </c>
      <c r="IE161" s="22"/>
      <c r="IF161" s="22"/>
      <c r="IG161" s="22"/>
      <c r="IH161" s="22"/>
      <c r="II161" s="22"/>
    </row>
    <row r="162" spans="1:243" s="21" customFormat="1" ht="88.5" customHeight="1">
      <c r="A162" s="32">
        <v>150</v>
      </c>
      <c r="B162" s="83" t="s">
        <v>364</v>
      </c>
      <c r="C162" s="75" t="s">
        <v>202</v>
      </c>
      <c r="D162" s="89">
        <v>30</v>
      </c>
      <c r="E162" s="90" t="s">
        <v>223</v>
      </c>
      <c r="F162" s="91">
        <v>324.65440000000007</v>
      </c>
      <c r="G162" s="66"/>
      <c r="H162" s="66"/>
      <c r="I162" s="67" t="s">
        <v>40</v>
      </c>
      <c r="J162" s="68">
        <f t="shared" si="19"/>
        <v>1</v>
      </c>
      <c r="K162" s="69" t="s">
        <v>64</v>
      </c>
      <c r="L162" s="69" t="s">
        <v>7</v>
      </c>
      <c r="M162" s="70"/>
      <c r="N162" s="66"/>
      <c r="O162" s="66"/>
      <c r="P162" s="71"/>
      <c r="Q162" s="66"/>
      <c r="R162" s="66"/>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105">
        <f t="shared" si="20"/>
        <v>9739.632000000001</v>
      </c>
      <c r="BB162" s="103">
        <f t="shared" si="21"/>
        <v>9739.632000000001</v>
      </c>
      <c r="BC162" s="72" t="str">
        <f t="shared" si="22"/>
        <v>INR  Nine Thousand Seven Hundred &amp; Thirty Nine  and Paise Sixty Three Only</v>
      </c>
      <c r="BE162" s="88">
        <v>287</v>
      </c>
      <c r="BF162" s="76">
        <v>311</v>
      </c>
      <c r="BG162" s="80">
        <f t="shared" si="17"/>
        <v>351.80320000000006</v>
      </c>
      <c r="BH162" s="80">
        <f t="shared" si="18"/>
        <v>324.65440000000007</v>
      </c>
      <c r="IE162" s="22"/>
      <c r="IF162" s="22"/>
      <c r="IG162" s="22"/>
      <c r="IH162" s="22"/>
      <c r="II162" s="22"/>
    </row>
    <row r="163" spans="1:243" s="21" customFormat="1" ht="60" customHeight="1">
      <c r="A163" s="32">
        <v>151</v>
      </c>
      <c r="B163" s="83" t="s">
        <v>365</v>
      </c>
      <c r="C163" s="75" t="s">
        <v>203</v>
      </c>
      <c r="D163" s="89">
        <v>147</v>
      </c>
      <c r="E163" s="90" t="s">
        <v>222</v>
      </c>
      <c r="F163" s="91">
        <v>49.772800000000004</v>
      </c>
      <c r="G163" s="66"/>
      <c r="H163" s="66"/>
      <c r="I163" s="67" t="s">
        <v>40</v>
      </c>
      <c r="J163" s="68">
        <f t="shared" si="19"/>
        <v>1</v>
      </c>
      <c r="K163" s="69" t="s">
        <v>64</v>
      </c>
      <c r="L163" s="69" t="s">
        <v>7</v>
      </c>
      <c r="M163" s="70"/>
      <c r="N163" s="66"/>
      <c r="O163" s="66"/>
      <c r="P163" s="71"/>
      <c r="Q163" s="66"/>
      <c r="R163" s="66"/>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105">
        <f t="shared" si="20"/>
        <v>7316.601600000001</v>
      </c>
      <c r="BB163" s="103">
        <f t="shared" si="21"/>
        <v>7316.601600000001</v>
      </c>
      <c r="BC163" s="72" t="str">
        <f t="shared" si="22"/>
        <v>INR  Seven Thousand Three Hundred &amp; Sixteen  and Paise Sixty Only</v>
      </c>
      <c r="BE163" s="88">
        <v>44</v>
      </c>
      <c r="BF163" s="76">
        <v>270</v>
      </c>
      <c r="BG163" s="80">
        <f t="shared" si="17"/>
        <v>305.42400000000004</v>
      </c>
      <c r="BH163" s="80">
        <f t="shared" si="18"/>
        <v>49.772800000000004</v>
      </c>
      <c r="IE163" s="22"/>
      <c r="IF163" s="22"/>
      <c r="IG163" s="22"/>
      <c r="IH163" s="22"/>
      <c r="II163" s="22"/>
    </row>
    <row r="164" spans="1:243" s="21" customFormat="1" ht="99.75" customHeight="1">
      <c r="A164" s="32">
        <v>152</v>
      </c>
      <c r="B164" s="83" t="s">
        <v>366</v>
      </c>
      <c r="C164" s="75" t="s">
        <v>204</v>
      </c>
      <c r="D164" s="89">
        <v>240</v>
      </c>
      <c r="E164" s="90" t="s">
        <v>224</v>
      </c>
      <c r="F164" s="91">
        <v>273.7504</v>
      </c>
      <c r="G164" s="66"/>
      <c r="H164" s="66"/>
      <c r="I164" s="67" t="s">
        <v>40</v>
      </c>
      <c r="J164" s="68">
        <f t="shared" si="19"/>
        <v>1</v>
      </c>
      <c r="K164" s="69" t="s">
        <v>64</v>
      </c>
      <c r="L164" s="69" t="s">
        <v>7</v>
      </c>
      <c r="M164" s="70"/>
      <c r="N164" s="66"/>
      <c r="O164" s="66"/>
      <c r="P164" s="71"/>
      <c r="Q164" s="66"/>
      <c r="R164" s="66"/>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105">
        <f t="shared" si="20"/>
        <v>65700.096</v>
      </c>
      <c r="BB164" s="103">
        <f t="shared" si="21"/>
        <v>65700.096</v>
      </c>
      <c r="BC164" s="72" t="str">
        <f t="shared" si="22"/>
        <v>INR  Sixty Five Thousand Seven Hundred    and Paise Ten Only</v>
      </c>
      <c r="BE164" s="88">
        <v>242</v>
      </c>
      <c r="BF164" s="76">
        <v>117</v>
      </c>
      <c r="BG164" s="80">
        <f t="shared" si="17"/>
        <v>132.35040000000004</v>
      </c>
      <c r="BH164" s="80">
        <f t="shared" si="18"/>
        <v>273.7504</v>
      </c>
      <c r="IE164" s="22"/>
      <c r="IF164" s="22"/>
      <c r="IG164" s="22"/>
      <c r="IH164" s="22"/>
      <c r="II164" s="22"/>
    </row>
    <row r="165" spans="1:243" s="21" customFormat="1" ht="78" customHeight="1">
      <c r="A165" s="32">
        <v>153</v>
      </c>
      <c r="B165" s="83" t="s">
        <v>367</v>
      </c>
      <c r="C165" s="75" t="s">
        <v>205</v>
      </c>
      <c r="D165" s="89">
        <v>390</v>
      </c>
      <c r="E165" s="90" t="s">
        <v>223</v>
      </c>
      <c r="F165" s="91">
        <v>113.12000000000002</v>
      </c>
      <c r="G165" s="66"/>
      <c r="H165" s="66"/>
      <c r="I165" s="67" t="s">
        <v>40</v>
      </c>
      <c r="J165" s="68">
        <f>IF(I165="Less(-)",-1,1)</f>
        <v>1</v>
      </c>
      <c r="K165" s="69" t="s">
        <v>64</v>
      </c>
      <c r="L165" s="69" t="s">
        <v>7</v>
      </c>
      <c r="M165" s="70"/>
      <c r="N165" s="66"/>
      <c r="O165" s="66"/>
      <c r="P165" s="71"/>
      <c r="Q165" s="66"/>
      <c r="R165" s="66"/>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105">
        <f>total_amount_ba($B$2,$D$2,D165,F165,J165,K165,M165)</f>
        <v>44116.80000000001</v>
      </c>
      <c r="BB165" s="103">
        <f>BA165+SUM(N165:AZ165)</f>
        <v>44116.80000000001</v>
      </c>
      <c r="BC165" s="72" t="str">
        <f>SpellNumber(L165,BB165)</f>
        <v>INR  Forty Four Thousand One Hundred &amp; Sixteen  and Paise Eighty Only</v>
      </c>
      <c r="BE165" s="88">
        <v>100</v>
      </c>
      <c r="BF165" s="76">
        <v>119</v>
      </c>
      <c r="BG165" s="80">
        <f t="shared" si="17"/>
        <v>134.6128</v>
      </c>
      <c r="BH165" s="80">
        <f t="shared" si="18"/>
        <v>113.12000000000002</v>
      </c>
      <c r="IE165" s="22"/>
      <c r="IF165" s="22"/>
      <c r="IG165" s="22"/>
      <c r="IH165" s="22"/>
      <c r="II165" s="22"/>
    </row>
    <row r="166" spans="1:243" s="21" customFormat="1" ht="106.5" customHeight="1">
      <c r="A166" s="32">
        <v>154</v>
      </c>
      <c r="B166" s="83" t="s">
        <v>368</v>
      </c>
      <c r="C166" s="75" t="s">
        <v>206</v>
      </c>
      <c r="D166" s="89">
        <v>240</v>
      </c>
      <c r="E166" s="90" t="s">
        <v>224</v>
      </c>
      <c r="F166" s="91">
        <v>437.77440000000007</v>
      </c>
      <c r="G166" s="66"/>
      <c r="H166" s="66"/>
      <c r="I166" s="67" t="s">
        <v>40</v>
      </c>
      <c r="J166" s="68">
        <f>IF(I166="Less(-)",-1,1)</f>
        <v>1</v>
      </c>
      <c r="K166" s="69" t="s">
        <v>64</v>
      </c>
      <c r="L166" s="69" t="s">
        <v>7</v>
      </c>
      <c r="M166" s="70"/>
      <c r="N166" s="66"/>
      <c r="O166" s="66"/>
      <c r="P166" s="71"/>
      <c r="Q166" s="66"/>
      <c r="R166" s="66"/>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105">
        <f>total_amount_ba($B$2,$D$2,D166,F166,J166,K166,M166)</f>
        <v>105065.85600000001</v>
      </c>
      <c r="BB166" s="103">
        <f>BA166+SUM(N166:AZ166)</f>
        <v>105065.85600000001</v>
      </c>
      <c r="BC166" s="72" t="str">
        <f>SpellNumber(L166,BB166)</f>
        <v>INR  One Lakh Five Thousand  &amp;Sixty Five  and Paise Eighty Six Only</v>
      </c>
      <c r="BE166" s="88">
        <v>387</v>
      </c>
      <c r="BF166" s="76">
        <v>148</v>
      </c>
      <c r="BG166" s="80">
        <f t="shared" si="17"/>
        <v>167.41760000000002</v>
      </c>
      <c r="BH166" s="80">
        <f t="shared" si="18"/>
        <v>437.77440000000007</v>
      </c>
      <c r="IE166" s="22"/>
      <c r="IF166" s="22"/>
      <c r="IG166" s="22"/>
      <c r="IH166" s="22"/>
      <c r="II166" s="22"/>
    </row>
    <row r="167" spans="1:243" s="21" customFormat="1" ht="145.5" customHeight="1">
      <c r="A167" s="32">
        <v>155</v>
      </c>
      <c r="B167" s="83" t="s">
        <v>227</v>
      </c>
      <c r="C167" s="75" t="s">
        <v>207</v>
      </c>
      <c r="D167" s="64">
        <v>60</v>
      </c>
      <c r="E167" s="90" t="s">
        <v>224</v>
      </c>
      <c r="F167" s="73">
        <v>496.5968000000001</v>
      </c>
      <c r="G167" s="66"/>
      <c r="H167" s="66"/>
      <c r="I167" s="67" t="s">
        <v>40</v>
      </c>
      <c r="J167" s="68">
        <f t="shared" si="19"/>
        <v>1</v>
      </c>
      <c r="K167" s="69" t="s">
        <v>64</v>
      </c>
      <c r="L167" s="69" t="s">
        <v>7</v>
      </c>
      <c r="M167" s="70"/>
      <c r="N167" s="66"/>
      <c r="O167" s="66"/>
      <c r="P167" s="71"/>
      <c r="Q167" s="66"/>
      <c r="R167" s="66"/>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105">
        <f t="shared" si="20"/>
        <v>29795.808000000005</v>
      </c>
      <c r="BB167" s="103">
        <f t="shared" si="21"/>
        <v>29795.808000000005</v>
      </c>
      <c r="BC167" s="72" t="str">
        <f t="shared" si="22"/>
        <v>INR  Twenty Nine Thousand Seven Hundred &amp; Ninety Five  and Paise Eighty One Only</v>
      </c>
      <c r="BE167" s="73">
        <v>439</v>
      </c>
      <c r="BF167" s="76">
        <v>183</v>
      </c>
      <c r="BG167" s="80">
        <f t="shared" si="17"/>
        <v>207.0096</v>
      </c>
      <c r="BH167" s="80">
        <f t="shared" si="18"/>
        <v>496.5968000000001</v>
      </c>
      <c r="IE167" s="22"/>
      <c r="IF167" s="22"/>
      <c r="IG167" s="22"/>
      <c r="IH167" s="22"/>
      <c r="II167" s="22"/>
    </row>
    <row r="168" spans="1:243" s="21" customFormat="1" ht="126.75" customHeight="1">
      <c r="A168" s="32">
        <v>156</v>
      </c>
      <c r="B168" s="83" t="s">
        <v>369</v>
      </c>
      <c r="C168" s="75" t="s">
        <v>208</v>
      </c>
      <c r="D168" s="89">
        <v>10</v>
      </c>
      <c r="E168" s="90" t="s">
        <v>223</v>
      </c>
      <c r="F168" s="91">
        <v>1548.6128</v>
      </c>
      <c r="G168" s="66"/>
      <c r="H168" s="66"/>
      <c r="I168" s="67" t="s">
        <v>40</v>
      </c>
      <c r="J168" s="68">
        <f t="shared" si="19"/>
        <v>1</v>
      </c>
      <c r="K168" s="69" t="s">
        <v>64</v>
      </c>
      <c r="L168" s="69" t="s">
        <v>7</v>
      </c>
      <c r="M168" s="70"/>
      <c r="N168" s="66"/>
      <c r="O168" s="66"/>
      <c r="P168" s="71"/>
      <c r="Q168" s="66"/>
      <c r="R168" s="66"/>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105">
        <f t="shared" si="20"/>
        <v>15486.128</v>
      </c>
      <c r="BB168" s="103">
        <f t="shared" si="21"/>
        <v>15486.128</v>
      </c>
      <c r="BC168" s="72" t="str">
        <f t="shared" si="22"/>
        <v>INR  Fifteen Thousand Four Hundred &amp; Eighty Six  and Paise Thirteen Only</v>
      </c>
      <c r="BE168" s="88">
        <v>1369</v>
      </c>
      <c r="BF168" s="76">
        <v>658</v>
      </c>
      <c r="BG168" s="80">
        <f t="shared" si="17"/>
        <v>744.3296</v>
      </c>
      <c r="BH168" s="80">
        <f t="shared" si="18"/>
        <v>1548.6128</v>
      </c>
      <c r="IE168" s="22"/>
      <c r="IF168" s="22"/>
      <c r="IG168" s="22"/>
      <c r="IH168" s="22"/>
      <c r="II168" s="22"/>
    </row>
    <row r="169" spans="1:243" s="21" customFormat="1" ht="102" customHeight="1">
      <c r="A169" s="32">
        <v>157</v>
      </c>
      <c r="B169" s="83" t="s">
        <v>370</v>
      </c>
      <c r="C169" s="75" t="s">
        <v>209</v>
      </c>
      <c r="D169" s="89">
        <v>5</v>
      </c>
      <c r="E169" s="90" t="s">
        <v>223</v>
      </c>
      <c r="F169" s="91">
        <v>176.46720000000002</v>
      </c>
      <c r="G169" s="66"/>
      <c r="H169" s="66"/>
      <c r="I169" s="67" t="s">
        <v>40</v>
      </c>
      <c r="J169" s="68">
        <f>IF(I169="Less(-)",-1,1)</f>
        <v>1</v>
      </c>
      <c r="K169" s="69" t="s">
        <v>64</v>
      </c>
      <c r="L169" s="69" t="s">
        <v>7</v>
      </c>
      <c r="M169" s="70"/>
      <c r="N169" s="66"/>
      <c r="O169" s="66"/>
      <c r="P169" s="71"/>
      <c r="Q169" s="66"/>
      <c r="R169" s="66"/>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105">
        <f>total_amount_ba($B$2,$D$2,D169,F169,J169,K169,M169)</f>
        <v>882.3360000000001</v>
      </c>
      <c r="BB169" s="103">
        <f>BA169+SUM(N169:AZ169)</f>
        <v>882.3360000000001</v>
      </c>
      <c r="BC169" s="72" t="str">
        <f>SpellNumber(L169,BB169)</f>
        <v>INR  Eight Hundred &amp; Eighty Two  and Paise Thirty Four Only</v>
      </c>
      <c r="BE169" s="88">
        <v>156</v>
      </c>
      <c r="BF169" s="76">
        <v>263</v>
      </c>
      <c r="BG169" s="80">
        <f t="shared" si="17"/>
        <v>297.5056</v>
      </c>
      <c r="BH169" s="80">
        <f t="shared" si="18"/>
        <v>176.46720000000002</v>
      </c>
      <c r="IE169" s="22"/>
      <c r="IF169" s="22"/>
      <c r="IG169" s="22"/>
      <c r="IH169" s="22"/>
      <c r="II169" s="22"/>
    </row>
    <row r="170" spans="1:243" s="21" customFormat="1" ht="123" customHeight="1">
      <c r="A170" s="32">
        <v>158</v>
      </c>
      <c r="B170" s="83" t="s">
        <v>371</v>
      </c>
      <c r="C170" s="75" t="s">
        <v>210</v>
      </c>
      <c r="D170" s="89">
        <v>100</v>
      </c>
      <c r="E170" s="90" t="s">
        <v>222</v>
      </c>
      <c r="F170" s="91">
        <v>10.180800000000001</v>
      </c>
      <c r="G170" s="66"/>
      <c r="H170" s="66"/>
      <c r="I170" s="67" t="s">
        <v>40</v>
      </c>
      <c r="J170" s="68">
        <f t="shared" si="19"/>
        <v>1</v>
      </c>
      <c r="K170" s="69" t="s">
        <v>64</v>
      </c>
      <c r="L170" s="69" t="s">
        <v>7</v>
      </c>
      <c r="M170" s="70"/>
      <c r="N170" s="66"/>
      <c r="O170" s="66"/>
      <c r="P170" s="71"/>
      <c r="Q170" s="66"/>
      <c r="R170" s="66"/>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105">
        <f t="shared" si="20"/>
        <v>1018.0800000000002</v>
      </c>
      <c r="BB170" s="103">
        <f t="shared" si="21"/>
        <v>1018.0800000000002</v>
      </c>
      <c r="BC170" s="72" t="str">
        <f t="shared" si="22"/>
        <v>INR  One Thousand  &amp;Eighteen  and Paise Eight Only</v>
      </c>
      <c r="BE170" s="88">
        <v>9</v>
      </c>
      <c r="BF170" s="77">
        <v>14</v>
      </c>
      <c r="BG170" s="80">
        <f t="shared" si="17"/>
        <v>15.836800000000002</v>
      </c>
      <c r="BH170" s="80">
        <f t="shared" si="18"/>
        <v>10.180800000000001</v>
      </c>
      <c r="IE170" s="22"/>
      <c r="IF170" s="22"/>
      <c r="IG170" s="22"/>
      <c r="IH170" s="22"/>
      <c r="II170" s="22"/>
    </row>
    <row r="171" spans="1:243" s="21" customFormat="1" ht="91.5" customHeight="1">
      <c r="A171" s="32">
        <v>159</v>
      </c>
      <c r="B171" s="83" t="s">
        <v>372</v>
      </c>
      <c r="C171" s="75" t="s">
        <v>211</v>
      </c>
      <c r="D171" s="89">
        <v>350</v>
      </c>
      <c r="E171" s="90" t="s">
        <v>222</v>
      </c>
      <c r="F171" s="91">
        <v>229.27</v>
      </c>
      <c r="G171" s="66"/>
      <c r="H171" s="66"/>
      <c r="I171" s="67" t="s">
        <v>40</v>
      </c>
      <c r="J171" s="68">
        <f>IF(I171="Less(-)",-1,1)</f>
        <v>1</v>
      </c>
      <c r="K171" s="69" t="s">
        <v>64</v>
      </c>
      <c r="L171" s="69" t="s">
        <v>7</v>
      </c>
      <c r="M171" s="70"/>
      <c r="N171" s="66"/>
      <c r="O171" s="66"/>
      <c r="P171" s="71"/>
      <c r="Q171" s="66"/>
      <c r="R171" s="66"/>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105">
        <f>total_amount_ba($B$2,$D$2,D171,F171,J171,K171,M171)</f>
        <v>80244.5</v>
      </c>
      <c r="BB171" s="103">
        <f>BA171+SUM(N171:AZ171)</f>
        <v>80244.5</v>
      </c>
      <c r="BC171" s="72" t="str">
        <f>SpellNumber(L171,BB171)</f>
        <v>INR  Eighty Thousand Two Hundred &amp; Forty Four  and Paise Fifty Only</v>
      </c>
      <c r="BF171" s="77">
        <v>15</v>
      </c>
      <c r="BG171" s="80">
        <f t="shared" si="17"/>
        <v>16.968</v>
      </c>
      <c r="BH171" s="87">
        <v>227</v>
      </c>
      <c r="BI171" s="80">
        <f>BH171*1.01</f>
        <v>229.27</v>
      </c>
      <c r="IE171" s="22"/>
      <c r="IF171" s="22"/>
      <c r="IG171" s="22"/>
      <c r="IH171" s="22"/>
      <c r="II171" s="22"/>
    </row>
    <row r="172" spans="1:243" s="21" customFormat="1" ht="75" customHeight="1">
      <c r="A172" s="32">
        <v>160</v>
      </c>
      <c r="B172" s="83" t="s">
        <v>373</v>
      </c>
      <c r="C172" s="75" t="s">
        <v>212</v>
      </c>
      <c r="D172" s="89">
        <v>450</v>
      </c>
      <c r="E172" s="90" t="s">
        <v>222</v>
      </c>
      <c r="F172" s="91">
        <v>89.01129999999999</v>
      </c>
      <c r="G172" s="66"/>
      <c r="H172" s="66"/>
      <c r="I172" s="67" t="s">
        <v>40</v>
      </c>
      <c r="J172" s="68">
        <f t="shared" si="19"/>
        <v>1</v>
      </c>
      <c r="K172" s="69" t="s">
        <v>64</v>
      </c>
      <c r="L172" s="69" t="s">
        <v>7</v>
      </c>
      <c r="M172" s="70"/>
      <c r="N172" s="66"/>
      <c r="O172" s="66"/>
      <c r="P172" s="71"/>
      <c r="Q172" s="66"/>
      <c r="R172" s="66"/>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105">
        <f t="shared" si="20"/>
        <v>40055.085</v>
      </c>
      <c r="BB172" s="103">
        <f t="shared" si="21"/>
        <v>40055.085</v>
      </c>
      <c r="BC172" s="72" t="str">
        <f t="shared" si="22"/>
        <v>INR  Forty Thousand  &amp;Fifty Five  and Paise Eight Only</v>
      </c>
      <c r="BF172" s="76">
        <v>696</v>
      </c>
      <c r="BG172" s="80">
        <f t="shared" si="17"/>
        <v>787.3152000000001</v>
      </c>
      <c r="BH172" s="87">
        <v>88.13</v>
      </c>
      <c r="BI172" s="80">
        <f aca="true" t="shared" si="23" ref="BI172:BI178">BH172*1.01</f>
        <v>89.01129999999999</v>
      </c>
      <c r="IE172" s="22"/>
      <c r="IF172" s="22"/>
      <c r="IG172" s="22"/>
      <c r="IH172" s="22"/>
      <c r="II172" s="22"/>
    </row>
    <row r="173" spans="1:61" ht="96" customHeight="1">
      <c r="A173" s="32">
        <v>161</v>
      </c>
      <c r="B173" s="83" t="s">
        <v>374</v>
      </c>
      <c r="C173" s="75" t="s">
        <v>213</v>
      </c>
      <c r="D173" s="89">
        <v>425</v>
      </c>
      <c r="E173" s="90" t="s">
        <v>223</v>
      </c>
      <c r="F173" s="91">
        <v>831.23</v>
      </c>
      <c r="G173" s="66"/>
      <c r="H173" s="66"/>
      <c r="I173" s="67" t="s">
        <v>40</v>
      </c>
      <c r="J173" s="68">
        <f t="shared" si="19"/>
        <v>1</v>
      </c>
      <c r="K173" s="69" t="s">
        <v>64</v>
      </c>
      <c r="L173" s="69" t="s">
        <v>7</v>
      </c>
      <c r="M173" s="70"/>
      <c r="N173" s="66"/>
      <c r="O173" s="66"/>
      <c r="P173" s="71"/>
      <c r="Q173" s="66"/>
      <c r="R173" s="66"/>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105">
        <f t="shared" si="20"/>
        <v>353272.75</v>
      </c>
      <c r="BB173" s="103">
        <f t="shared" si="21"/>
        <v>353272.75</v>
      </c>
      <c r="BC173" s="72" t="str">
        <f t="shared" si="22"/>
        <v>INR  Three Lakh Fifty Three Thousand Two Hundred &amp; Seventy Two  and Paise Seventy Five Only</v>
      </c>
      <c r="BH173" s="87">
        <v>823</v>
      </c>
      <c r="BI173" s="80">
        <f t="shared" si="23"/>
        <v>831.23</v>
      </c>
    </row>
    <row r="174" spans="1:61" ht="409.5">
      <c r="A174" s="32">
        <v>162</v>
      </c>
      <c r="B174" s="83" t="s">
        <v>375</v>
      </c>
      <c r="C174" s="75" t="s">
        <v>214</v>
      </c>
      <c r="D174" s="89">
        <v>240</v>
      </c>
      <c r="E174" s="90" t="s">
        <v>223</v>
      </c>
      <c r="F174" s="91">
        <v>2240.18</v>
      </c>
      <c r="G174" s="66"/>
      <c r="H174" s="66"/>
      <c r="I174" s="67" t="s">
        <v>40</v>
      </c>
      <c r="J174" s="68">
        <f t="shared" si="19"/>
        <v>1</v>
      </c>
      <c r="K174" s="69" t="s">
        <v>64</v>
      </c>
      <c r="L174" s="69" t="s">
        <v>7</v>
      </c>
      <c r="M174" s="70"/>
      <c r="N174" s="66"/>
      <c r="O174" s="66"/>
      <c r="P174" s="71"/>
      <c r="Q174" s="66"/>
      <c r="R174" s="66"/>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105">
        <f t="shared" si="20"/>
        <v>537643.2</v>
      </c>
      <c r="BB174" s="103">
        <f t="shared" si="21"/>
        <v>537643.2</v>
      </c>
      <c r="BC174" s="72" t="str">
        <f t="shared" si="22"/>
        <v>INR  Five Lakh Thirty Seven Thousand Six Hundred &amp; Forty Three  and Paise Twenty Only</v>
      </c>
      <c r="BH174" s="87">
        <v>2218</v>
      </c>
      <c r="BI174" s="80">
        <f t="shared" si="23"/>
        <v>2240.18</v>
      </c>
    </row>
    <row r="175" spans="1:61" ht="74.25" customHeight="1">
      <c r="A175" s="32">
        <v>163</v>
      </c>
      <c r="B175" s="83" t="s">
        <v>376</v>
      </c>
      <c r="C175" s="75" t="s">
        <v>215</v>
      </c>
      <c r="D175" s="89">
        <v>60</v>
      </c>
      <c r="E175" s="90" t="s">
        <v>223</v>
      </c>
      <c r="F175" s="91">
        <v>3484.5</v>
      </c>
      <c r="G175" s="66"/>
      <c r="H175" s="66"/>
      <c r="I175" s="67" t="s">
        <v>40</v>
      </c>
      <c r="J175" s="68">
        <f t="shared" si="19"/>
        <v>1</v>
      </c>
      <c r="K175" s="69" t="s">
        <v>64</v>
      </c>
      <c r="L175" s="69" t="s">
        <v>7</v>
      </c>
      <c r="M175" s="70"/>
      <c r="N175" s="66"/>
      <c r="O175" s="66"/>
      <c r="P175" s="71"/>
      <c r="Q175" s="66"/>
      <c r="R175" s="66"/>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105">
        <f t="shared" si="20"/>
        <v>209070</v>
      </c>
      <c r="BB175" s="103">
        <f t="shared" si="21"/>
        <v>209070</v>
      </c>
      <c r="BC175" s="72" t="str">
        <f t="shared" si="22"/>
        <v>INR  Two Lakh Nine Thousand  &amp;Seventy  Only</v>
      </c>
      <c r="BH175" s="93">
        <v>3450</v>
      </c>
      <c r="BI175" s="80">
        <f t="shared" si="23"/>
        <v>3484.5</v>
      </c>
    </row>
    <row r="176" spans="1:61" ht="38.25" customHeight="1">
      <c r="A176" s="32">
        <v>164</v>
      </c>
      <c r="B176" s="83" t="s">
        <v>377</v>
      </c>
      <c r="C176" s="75" t="s">
        <v>216</v>
      </c>
      <c r="D176" s="89">
        <v>120</v>
      </c>
      <c r="E176" s="90" t="s">
        <v>223</v>
      </c>
      <c r="F176" s="91">
        <v>55.55</v>
      </c>
      <c r="G176" s="66"/>
      <c r="H176" s="66"/>
      <c r="I176" s="67" t="s">
        <v>40</v>
      </c>
      <c r="J176" s="68">
        <f>IF(I176="Less(-)",-1,1)</f>
        <v>1</v>
      </c>
      <c r="K176" s="69" t="s">
        <v>64</v>
      </c>
      <c r="L176" s="69" t="s">
        <v>7</v>
      </c>
      <c r="M176" s="70"/>
      <c r="N176" s="66"/>
      <c r="O176" s="66"/>
      <c r="P176" s="71"/>
      <c r="Q176" s="66"/>
      <c r="R176" s="66"/>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105">
        <f>total_amount_ba($B$2,$D$2,D176,F176,J176,K176,M176)</f>
        <v>6666</v>
      </c>
      <c r="BB176" s="103">
        <f>BA176+SUM(N176:AZ176)</f>
        <v>6666</v>
      </c>
      <c r="BC176" s="72" t="str">
        <f>SpellNumber(L176,BB176)</f>
        <v>INR  Six Thousand Six Hundred &amp; Sixty Six  Only</v>
      </c>
      <c r="BH176" s="94">
        <v>55</v>
      </c>
      <c r="BI176" s="80">
        <f t="shared" si="23"/>
        <v>55.55</v>
      </c>
    </row>
    <row r="177" spans="1:61" ht="45.75" customHeight="1">
      <c r="A177" s="32">
        <v>165</v>
      </c>
      <c r="B177" s="83" t="s">
        <v>378</v>
      </c>
      <c r="C177" s="75" t="s">
        <v>217</v>
      </c>
      <c r="D177" s="89">
        <v>150</v>
      </c>
      <c r="E177" s="90" t="s">
        <v>223</v>
      </c>
      <c r="F177" s="91">
        <v>766.59</v>
      </c>
      <c r="G177" s="66"/>
      <c r="H177" s="66"/>
      <c r="I177" s="67" t="s">
        <v>40</v>
      </c>
      <c r="J177" s="68">
        <f t="shared" si="19"/>
        <v>1</v>
      </c>
      <c r="K177" s="69" t="s">
        <v>64</v>
      </c>
      <c r="L177" s="69" t="s">
        <v>7</v>
      </c>
      <c r="M177" s="70"/>
      <c r="N177" s="66"/>
      <c r="O177" s="66"/>
      <c r="P177" s="71"/>
      <c r="Q177" s="66"/>
      <c r="R177" s="66"/>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105">
        <f t="shared" si="20"/>
        <v>114988.5</v>
      </c>
      <c r="BB177" s="103">
        <f t="shared" si="21"/>
        <v>114988.5</v>
      </c>
      <c r="BC177" s="72" t="str">
        <f t="shared" si="22"/>
        <v>INR  One Lakh Fourteen Thousand Nine Hundred &amp; Eighty Eight  and Paise Fifty Only</v>
      </c>
      <c r="BH177" s="94">
        <v>759</v>
      </c>
      <c r="BI177" s="80">
        <f t="shared" si="23"/>
        <v>766.59</v>
      </c>
    </row>
    <row r="178" spans="1:61" ht="52.5" customHeight="1">
      <c r="A178" s="32">
        <v>166</v>
      </c>
      <c r="B178" s="83" t="s">
        <v>379</v>
      </c>
      <c r="C178" s="75" t="s">
        <v>218</v>
      </c>
      <c r="D178" s="89">
        <v>30</v>
      </c>
      <c r="E178" s="90" t="s">
        <v>223</v>
      </c>
      <c r="F178" s="91">
        <v>11870.328</v>
      </c>
      <c r="G178" s="66"/>
      <c r="H178" s="66"/>
      <c r="I178" s="67" t="s">
        <v>40</v>
      </c>
      <c r="J178" s="68">
        <f t="shared" si="19"/>
        <v>1</v>
      </c>
      <c r="K178" s="69" t="s">
        <v>64</v>
      </c>
      <c r="L178" s="69" t="s">
        <v>7</v>
      </c>
      <c r="M178" s="70"/>
      <c r="N178" s="66"/>
      <c r="O178" s="66"/>
      <c r="P178" s="71"/>
      <c r="Q178" s="66"/>
      <c r="R178" s="66"/>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105">
        <f t="shared" si="20"/>
        <v>356109.83999999997</v>
      </c>
      <c r="BB178" s="103">
        <f t="shared" si="21"/>
        <v>356109.83999999997</v>
      </c>
      <c r="BC178" s="72" t="str">
        <f t="shared" si="22"/>
        <v>INR  Three Lakh Fifty Six Thousand One Hundred &amp; Nine  and Paise Eighty Four Only</v>
      </c>
      <c r="BH178" s="94">
        <v>11752.8</v>
      </c>
      <c r="BI178" s="80">
        <f t="shared" si="23"/>
        <v>11870.328</v>
      </c>
    </row>
    <row r="179" spans="1:55" ht="42.75">
      <c r="A179" s="95" t="s">
        <v>62</v>
      </c>
      <c r="B179" s="96"/>
      <c r="C179" s="97"/>
      <c r="D179" s="98"/>
      <c r="E179" s="98"/>
      <c r="F179" s="98"/>
      <c r="G179" s="98"/>
      <c r="H179" s="99"/>
      <c r="I179" s="99"/>
      <c r="J179" s="99"/>
      <c r="K179" s="99"/>
      <c r="L179" s="100"/>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106">
        <f>SUM(BA13:BA178)</f>
        <v>34142325.53038471</v>
      </c>
      <c r="BB179" s="101">
        <f>SUM(BB13:BB178)</f>
        <v>34142325.53038471</v>
      </c>
      <c r="BC179" s="102" t="str">
        <f>SpellNumber($E$2,BB179)</f>
        <v>INR  Three Crore Forty One Lakh Forty Two Thousand Three Hundred &amp; Twenty Five  and Paise Fifty Three Only</v>
      </c>
    </row>
    <row r="180" spans="1:55" ht="18">
      <c r="A180" s="42" t="s">
        <v>66</v>
      </c>
      <c r="B180" s="43"/>
      <c r="C180" s="23"/>
      <c r="D180" s="44"/>
      <c r="E180" s="45" t="s">
        <v>69</v>
      </c>
      <c r="F180" s="46"/>
      <c r="G180" s="47"/>
      <c r="H180" s="24"/>
      <c r="I180" s="24"/>
      <c r="J180" s="24"/>
      <c r="K180" s="48"/>
      <c r="L180" s="49"/>
      <c r="M180" s="50"/>
      <c r="N180" s="25"/>
      <c r="O180" s="21"/>
      <c r="P180" s="21"/>
      <c r="Q180" s="21"/>
      <c r="R180" s="21"/>
      <c r="S180" s="21"/>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51">
        <f>IF(ISBLANK(F180),0,IF(E180="Excess (+)",ROUND(BA179+(BA179*F180),2),IF(E180="Less (-)",ROUND(BA179+(BA179*F180*(-1)),2),IF(E180="At Par",BA179,0))))</f>
        <v>0</v>
      </c>
      <c r="BB180" s="53">
        <f>ROUND(BA180,0)</f>
        <v>0</v>
      </c>
      <c r="BC180" s="40" t="str">
        <f>SpellNumber($E$2,BA180)</f>
        <v>INR Zero Only</v>
      </c>
    </row>
    <row r="181" spans="1:55" ht="18">
      <c r="A181" s="41" t="s">
        <v>65</v>
      </c>
      <c r="B181" s="41"/>
      <c r="C181" s="107" t="str">
        <f>SpellNumber($E$2,BA180)</f>
        <v>INR Zero Only</v>
      </c>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9"/>
    </row>
    <row r="182" spans="1:54" ht="15">
      <c r="A182" s="12"/>
      <c r="B182" s="12"/>
      <c r="N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B182" s="12"/>
    </row>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sheetData>
  <sheetProtection password="DA7E" sheet="1"/>
  <mergeCells count="8">
    <mergeCell ref="C181:BC181"/>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0">
      <formula1>IF(E180="Select",-1,IF(E180="At Par",0,0))</formula1>
      <formula2>IF(E180="Select",-1,IF(E180="At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0">
      <formula1>0</formula1>
      <formula2>IF(E180&lt;&gt;"Select",99.9,0)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0">
      <formula1>0</formula1>
      <formula2>99.9</formula2>
    </dataValidation>
    <dataValidation type="list" allowBlank="1" showInputMessage="1" showErrorMessage="1" sqref="E180">
      <formula1>"Select, Excess (+), Less (-)"</formula1>
    </dataValidation>
    <dataValidation type="list" allowBlank="1" showInputMessage="1" showErrorMessage="1" sqref="BI92 L159 L160 L161 L162 L163 L164 L165 L166 L167 L168 L169 L170 L171 L172 L173 L174 L175 L176 L1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formula1>"INR"</formula1>
    </dataValidation>
    <dataValidation type="list" allowBlank="1" showInputMessage="1" showErrorMessage="1" sqref="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78">
      <formula1>"INR"</formula1>
    </dataValidation>
    <dataValidation type="decimal" allowBlank="1" showInputMessage="1" showErrorMessage="1" promptTitle="Rate Entry" prompt="Please enter the Basic Price in Rupees for this item. " errorTitle="Invaid Entry" error="Only Numeric Values are allowed. " sqref="G13:H178 BD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2 Q13:Q1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2 R13:R17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BK92:BL92 N13:O17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 BF91:BF96 D13">
      <formula1>0</formula1>
      <formula2>999999999999999</formula2>
    </dataValidation>
    <dataValidation allowBlank="1" showInputMessage="1" showErrorMessage="1" promptTitle="Units" prompt="Please enter Units in text" sqref="E13 E28:F28 E21:F24 E43:F44 BE28 BE21:BE24 BE43:BE44"/>
    <dataValidation type="list" allowBlank="1" showInputMessage="1" showErrorMessage="1" sqref="C2">
      <formula1>"Normal, SingleWindow, Alternate"</formula1>
    </dataValidation>
    <dataValidation type="list" showInputMessage="1" showErrorMessage="1" sqref="I13:I178">
      <formula1>"Excess(+), Less(-)"</formula1>
    </dataValidation>
    <dataValidation type="decimal" allowBlank="1" showInputMessage="1" showErrorMessage="1" promptTitle="Rate Entry" prompt="Please enter VAT charges in Rupees for this item. " errorTitle="Invaid Entry" error="Only Numeric Values are allowed. " sqref="M14:M178">
      <formula1>0</formula1>
      <formula2>999999999999999</formula2>
    </dataValidation>
    <dataValidation allowBlank="1" showInputMessage="1" showErrorMessage="1" promptTitle="Addition / Deduction" prompt="Please Choose the correct One" sqref="J13:J178"/>
    <dataValidation type="list" allowBlank="1" showInputMessage="1" showErrorMessage="1" sqref="K13:K178">
      <formula1>"Partial Conversion, Full Conversion"</formula1>
    </dataValidation>
    <dataValidation allowBlank="1" showInputMessage="1" showErrorMessage="1" promptTitle="Itemcode/Make" prompt="Please enter text" sqref="C13:C178"/>
    <dataValidation type="decimal" allowBlank="1" showInputMessage="1" showErrorMessage="1" errorTitle="Invalid Entry" error="Only Numeric Values are allowed. " sqref="A13:A178">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19" t="s">
        <v>3</v>
      </c>
      <c r="F6" s="119"/>
      <c r="G6" s="119"/>
      <c r="H6" s="119"/>
      <c r="I6" s="119"/>
      <c r="J6" s="119"/>
      <c r="K6" s="119"/>
    </row>
    <row r="7" spans="5:11" ht="15">
      <c r="E7" s="119"/>
      <c r="F7" s="119"/>
      <c r="G7" s="119"/>
      <c r="H7" s="119"/>
      <c r="I7" s="119"/>
      <c r="J7" s="119"/>
      <c r="K7" s="119"/>
    </row>
    <row r="8" spans="5:11" ht="15">
      <c r="E8" s="119"/>
      <c r="F8" s="119"/>
      <c r="G8" s="119"/>
      <c r="H8" s="119"/>
      <c r="I8" s="119"/>
      <c r="J8" s="119"/>
      <c r="K8" s="119"/>
    </row>
    <row r="9" spans="5:11" ht="15">
      <c r="E9" s="119"/>
      <c r="F9" s="119"/>
      <c r="G9" s="119"/>
      <c r="H9" s="119"/>
      <c r="I9" s="119"/>
      <c r="J9" s="119"/>
      <c r="K9" s="119"/>
    </row>
    <row r="10" spans="5:11" ht="15">
      <c r="E10" s="119"/>
      <c r="F10" s="119"/>
      <c r="G10" s="119"/>
      <c r="H10" s="119"/>
      <c r="I10" s="119"/>
      <c r="J10" s="119"/>
      <c r="K10" s="119"/>
    </row>
    <row r="11" spans="5:11" ht="15">
      <c r="E11" s="119"/>
      <c r="F11" s="119"/>
      <c r="G11" s="119"/>
      <c r="H11" s="119"/>
      <c r="I11" s="119"/>
      <c r="J11" s="119"/>
      <c r="K11" s="119"/>
    </row>
    <row r="12" spans="5:11" ht="15">
      <c r="E12" s="119"/>
      <c r="F12" s="119"/>
      <c r="G12" s="119"/>
      <c r="H12" s="119"/>
      <c r="I12" s="119"/>
      <c r="J12" s="119"/>
      <c r="K12" s="119"/>
    </row>
    <row r="13" spans="5:11" ht="15">
      <c r="E13" s="119"/>
      <c r="F13" s="119"/>
      <c r="G13" s="119"/>
      <c r="H13" s="119"/>
      <c r="I13" s="119"/>
      <c r="J13" s="119"/>
      <c r="K13" s="119"/>
    </row>
    <row r="14" spans="5:11" ht="15">
      <c r="E14" s="119"/>
      <c r="F14" s="119"/>
      <c r="G14" s="119"/>
      <c r="H14" s="119"/>
      <c r="I14" s="119"/>
      <c r="J14" s="119"/>
      <c r="K14" s="119"/>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2018-12-12T08:43:10Z</cp:lastPrinted>
  <dcterms:created xsi:type="dcterms:W3CDTF">2009-01-30T06:42:42Z</dcterms:created>
  <dcterms:modified xsi:type="dcterms:W3CDTF">2019-01-16T07:52:20Z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