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'BoQ1'!$A$1:$BC$261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<sst xmlns="http://schemas.openxmlformats.org/spreadsheetml/2006/main" count="1603" uniqueCount="573">
  <si>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</si>
  <si>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</si>
  <si>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</si>
  <si>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</si>
  <si>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</si>
  <si>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</si>
  <si>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</si>
  <si>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</si>
  <si>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</si>
  <si>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</si>
  <si>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</si>
  <si>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</si>
  <si>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</si>
  <si>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</si>
  <si>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</si>
  <si>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</si>
  <si>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</si>
  <si>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</si>
  <si>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</si>
  <si>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</si>
  <si>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</si>
  <si>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</si>
  <si>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</si>
  <si>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</si>
  <si>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</si>
  <si>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</si>
  <si>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</si>
  <si>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</si>
  <si>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</si>
  <si>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</si>
  <si>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</si>
  <si>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</si>
  <si>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</si>
  <si>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</si>
  <si>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</si>
  <si>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</si>
  <si>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</si>
  <si>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</si>
  <si>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</si>
  <si>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</si>
  <si>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</si>
  <si>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</si>
  <si>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</si>
  <si>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</si>
  <si>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</si>
  <si>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</si>
  <si>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</si>
  <si>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</si>
  <si>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</si>
  <si>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</si>
  <si>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</si>
  <si>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</si>
  <si>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</si>
  <si>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</si>
  <si>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</si>
  <si>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</si>
  <si>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</si>
  <si>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</si>
  <si>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</si>
  <si>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</si>
  <si>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</si>
  <si>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</si>
  <si>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</si>
  <si>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</si>
  <si>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</si>
  <si>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</si>
  <si>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</si>
  <si>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</si>
  <si>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</si>
  <si>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</si>
  <si>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</si>
  <si>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</si>
  <si>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</si>
  <si>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</si>
  <si>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</si>
  <si>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</si>
  <si>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</si>
  <si>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</si>
  <si>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</si>
  <si>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</si>
  <si>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</si>
  <si>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</si>
  <si>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</si>
  <si>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</si>
  <si>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</si>
  <si>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</si>
  <si>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</si>
  <si>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</si>
  <si>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</si>
  <si>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</si>
  <si>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</si>
  <si>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</si>
  <si>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</si>
  <si>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</si>
  <si>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</si>
  <si>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</si>
  <si>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</si>
  <si>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</si>
  <si>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</si>
  <si>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</si>
  <si>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</si>
  <si>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</si>
  <si>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</si>
  <si>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</si>
  <si>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</si>
  <si>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</si>
  <si>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</si>
  <si>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</si>
  <si>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</si>
  <si>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</si>
  <si>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</si>
  <si>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</si>
  <si>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</si>
  <si>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</si>
  <si>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</si>
  <si>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</si>
  <si>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</si>
  <si>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</si>
  <si>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</si>
  <si>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</si>
  <si>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</si>
  <si>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</si>
  <si>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</si>
  <si>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</si>
  <si>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</si>
  <si>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</si>
  <si>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</si>
  <si>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</si>
  <si>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</si>
  <si>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</si>
  <si>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</si>
  <si>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</si>
  <si>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</si>
  <si>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</si>
  <si>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</si>
  <si>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</si>
  <si>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</si>
  <si>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</si>
  <si>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</si>
  <si>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</si>
  <si>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</si>
  <si>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</si>
  <si>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</si>
  <si>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</si>
  <si>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</si>
  <si>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</si>
  <si>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</si>
  <si>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</si>
  <si>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</si>
  <si>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</si>
  <si>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</si>
  <si>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</si>
  <si>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</si>
  <si>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</si>
  <si>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</si>
  <si>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</si>
  <si>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</si>
  <si>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</si>
  <si>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</si>
  <si>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</si>
  <si>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</si>
  <si>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</si>
  <si>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</si>
  <si>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</si>
  <si>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</si>
  <si>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</si>
  <si>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</si>
  <si>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</si>
  <si>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</si>
  <si>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</si>
  <si>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</si>
  <si>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</si>
  <si>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</si>
  <si>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</si>
  <si>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</si>
  <si>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</si>
  <si>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</si>
  <si>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</si>
  <si>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</si>
  <si>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</si>
  <si>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</si>
  <si>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</si>
  <si>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</si>
  <si>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</si>
  <si>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</si>
  <si>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</si>
  <si>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</si>
  <si>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</si>
  <si>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</si>
  <si>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</si>
  <si>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</si>
  <si>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</si>
  <si>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</si>
  <si>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</si>
  <si>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</si>
  <si>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</si>
  <si>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</si>
  <si>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</si>
  <si>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</si>
  <si>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</si>
  <si>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</si>
  <si>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</si>
  <si>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</si>
  <si>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</si>
  <si>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</si>
  <si>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</si>
  <si>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</si>
  <si>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</si>
  <si>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</si>
  <si>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</si>
  <si>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</si>
  <si>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</si>
  <si>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</si>
  <si>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</si>
  <si>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</si>
  <si>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</si>
  <si>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</si>
  <si>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</si>
  <si>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</si>
  <si>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</si>
  <si>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</si>
  <si>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</si>
  <si>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</si>
  <si>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</si>
  <si>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</si>
  <si>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</si>
  <si>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</si>
  <si>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</si>
  <si>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</si>
  <si>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</si>
  <si>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</si>
  <si>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</si>
  <si>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</si>
  <si>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</si>
  <si>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</si>
  <si>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</si>
  <si>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</si>
  <si>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</si>
  <si>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</si>
  <si>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</si>
  <si>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</si>
  <si>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</si>
  <si>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</si>
  <si>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</si>
  <si>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</si>
  <si>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</si>
  <si>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Labour for Chipping of concrete surface before taking up Plastering work.</t>
  </si>
  <si>
    <t>SqM</t>
  </si>
  <si>
    <t>CuM.</t>
  </si>
  <si>
    <t>Mtr.</t>
  </si>
  <si>
    <t>Each</t>
  </si>
  <si>
    <t>BI01010001010000000000000515BI0100001113</t>
  </si>
  <si>
    <t>BI01010001010000000000000515BI0100001114</t>
  </si>
  <si>
    <t>SqM.</t>
  </si>
  <si>
    <t>M.T.</t>
  </si>
  <si>
    <t>Sqm</t>
  </si>
  <si>
    <t>Civil works</t>
  </si>
  <si>
    <t>Extra cost of labour for pre finish and pre moulded nosing to treads of steps,railing,window sil etc of kota stone.</t>
  </si>
  <si>
    <t>Supplying, fitting and fixing 10 litre P.V.C. low-down cistern conforming to I.S. specification with P.V.C. fittings complete,C.I. brackets including two coats of painting to bracket etc.White</t>
  </si>
  <si>
    <t>mtr</t>
  </si>
  <si>
    <t>each</t>
  </si>
  <si>
    <t>set</t>
  </si>
  <si>
    <t>item</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</si>
  <si>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</si>
  <si>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</si>
  <si>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</si>
  <si>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</si>
  <si>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</si>
  <si>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</si>
  <si>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</si>
  <si>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</si>
  <si>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</si>
  <si>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</si>
  <si>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</si>
  <si>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</si>
  <si>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</si>
  <si>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</si>
  <si>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</si>
  <si>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</si>
  <si>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</si>
  <si>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</si>
  <si>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</si>
  <si>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</si>
  <si>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</si>
  <si>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</si>
  <si>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</si>
  <si>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</si>
  <si>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</si>
  <si>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</si>
  <si>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</si>
  <si>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</si>
  <si>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</si>
  <si>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</si>
  <si>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</si>
  <si>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</si>
  <si>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</si>
  <si>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</si>
  <si>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</si>
  <si>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</si>
  <si>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</si>
  <si>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</si>
  <si>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</si>
  <si>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</si>
  <si>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</si>
  <si>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</si>
  <si>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</si>
  <si>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</si>
  <si>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</si>
  <si>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</si>
  <si>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</si>
  <si>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</si>
  <si>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</si>
  <si>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</si>
  <si>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</si>
  <si>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for additional depth beyond 1,500 mm. and upto 3,000 mm. but not requiring shoring.</t>
  </si>
  <si>
    <t>Earth work in filling in foundation trenches or plinth with good earth, in layer not exceeding 150mm including watering and ramming etc. layer by layer complete a) With earth obtained from excavation of foundation.</t>
  </si>
  <si>
    <t>Single brick flat soling of picked jhama bricks including ramming and dressing bed to proper level, and filling joints with powered or local sand.</t>
  </si>
  <si>
    <t>Brick work with 1st class bricks in cement mortar (1:6)
(a) In foundation and plinth</t>
  </si>
  <si>
    <t>Brick work with 1st class bricks in cement mortar (1:6)
GROUND FLOOR</t>
  </si>
  <si>
    <t>Brick work with 1st class bricks in cement mortar (1:6)
FIRST FLOOR</t>
  </si>
  <si>
    <t>Brick work with 1st class bricks in cement mortar (1:6)
SECOND FLOOR</t>
  </si>
  <si>
    <t>125 mm. thick brick work with 1st class bricks in cement mortar (1:4)in
GROUND FLOOR</t>
  </si>
  <si>
    <t>125 mm. thick brick work with 1st class bricks in cement mortar (1:4)in
FIRST FLOOR</t>
  </si>
  <si>
    <t>125 mm. thick brick work with 1st class bricks in cement mortar (1:4)in
SECOND FLOOR</t>
  </si>
  <si>
    <t>Cum</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</si>
  <si>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(ii) With 1:4 cement mortar, b) 10 mm thick plaster. Ceiling Plaster
GROUND FLOOR</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</si>
  <si>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(ii) With 1:4 cement mortar, b) 10 mm thick plaster. Ceiling Plaster
FIRST FLOOR</t>
  </si>
  <si>
    <t>RM</t>
  </si>
  <si>
    <t>a) M.S. or W.I. Ornamental grill of approved design joints continuously welded with M.S,W.I. Flats and bars of windows, railing etc. fitted and fixed with necessary screws and lugs in ground floor.(i) Grill weighing above 16 Kg./sq. Mtr 
GROUND FLOOR</t>
  </si>
  <si>
    <t>Qntl</t>
  </si>
  <si>
    <t>a) M.S. or W.I. Ornamental grill of approved design joints continuously welded with M.S,W.I. Flats and bars of windows, railing etc. fitted and fixed with necessary screws and lugs in ground floor.(i) Grill weighing above 16 Kg./sq. Mtr 
FIRST FLOOR</t>
  </si>
  <si>
    <t>a) M.S. or W.I. Ornamental grill of approved design joints continuously welded with M.S,W.I. Flats and bars of windows, railing etc. fitted and fixed with necessary screws and lugs in ground floor.(i) Grill weighing above 16 Kg./sq. Mtr 
SECOND FLOOR</t>
  </si>
  <si>
    <t>Supplying, fitting and fixing M.S. clamps for door and window frame made of flat bent bar, end bifurcated with necessary screws etc. by cement concrete(1:2:4) as per direction. (Cost of concrete will be paid separately). 
 40mm X 6mm, 125mm Length</t>
  </si>
  <si>
    <t>Iron butt hinges of approved quality fitted and fixed with steel screws, with ISI mark 
75mm X 47mm X 1.7mm</t>
  </si>
  <si>
    <t>Iron hasp bolt of approved quality fitted and fixed complete (oxidised) with 16mm dia rod with centre bolt and round fitting. 250mm long</t>
  </si>
  <si>
    <t xml:space="preserve">Anodised aluminium floor door stopper
</t>
  </si>
  <si>
    <t>Anodised aluminium barrel / tower /socket bolt (full covered) of approved manufractured from extructed section conforming to I.S. 204/74 fitted with cadmium plated screws. 
150 mm long X 10mm dia bolt.</t>
  </si>
  <si>
    <t>Anodised aliminium D-type handle of approved quality manufactured from extruded section conforming to I.S. specification (I.S. 230/72) fitted and fixed complete:(a) With continuous plate base (Hexagonal / Round rod) 
100 mm grip x 10 mm dia rod.</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</si>
  <si>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primer.(Two Coat). a) Normal Acrylic Emulsion
GROUND (External surface )</t>
  </si>
  <si>
    <t>Priming one coat  on steel or other metal surface with synthetic oil bound primer of approved quality including smoothening surfaces by sand papering etc.</t>
  </si>
  <si>
    <t>Mts</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</si>
  <si>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 mm</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</si>
  <si>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(b) For Concealed work
15 mm </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</si>
  <si>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(b) For Concealed work
25 mm </t>
  </si>
  <si>
    <t>Supplying, fitting and fixing Orissa pattern water closet in white glazed vitreous chinaware of approved make in position complete excluding 'P' or 'S' trap (excluding cost of concrete for fixing). (i) 580 mm X 440 mm</t>
  </si>
  <si>
    <t>Supplying, fitting and fixing Closet seat of approved make with lid and C.P.hinges, rubber buffer and brass screws complete. (b) Anglo Indian (ii) Plastic (hallow type) white</t>
  </si>
  <si>
    <t xml:space="preserve">Supplying, fitting and fixing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  450 mm X 300 mm size </t>
  </si>
  <si>
    <t>Supplying ,fitting and fixing 15 mm swan neck tap with left &amp; right hand operating nob with aerator (Equivalent to Code No. 510  &amp; 510 (A) Model - Tropical / Sumthing Special of ESSCO or similar brand).</t>
  </si>
  <si>
    <t>Supplying, fitting and fixing 32 mm dia.  Flush Pipe of approved make with necessary fixing materials and clamps complete. Polythene Flush Pipe.</t>
  </si>
  <si>
    <t>Supplying, fitting and fixing approved brand P.V.C. CONNECTOR white flexible, with both ends coupling with heavy brass C.P. nut, 15 mm dia. (iv)  750 mm long</t>
  </si>
  <si>
    <t>Supplying, fitting and fixing best quality Indian make mirror 5.5 mm thick with silvering as per I.S.I. specifications supported on fibre glass frame of any colour, frame size 550 mm X 400 mm</t>
  </si>
  <si>
    <t>Supplying, fitting and fixing towel rail with two brackets.       C.P. over brass 25 mm dia. and 600 mm long</t>
  </si>
  <si>
    <t>Suppling fitting fixing liquid soap container b) PTMT (Prayag or Equivelent)</t>
  </si>
  <si>
    <t>Suppling fitting fixing soap holder a) PTMT (Prayag or Equivelent)</t>
  </si>
  <si>
    <t>Supplying fitting fixing PTMT smart shelf of approved make of size 300 mm</t>
  </si>
  <si>
    <t>Supplying, fitting and fixing C.I. round grating. (ii)  150 mm dia</t>
  </si>
  <si>
    <t>Supplying P.V.C. water storage tank of approved quality with closed top with lid (Black) - Multilayer
d) 2000 litre capacity</t>
  </si>
  <si>
    <t xml:space="preserve">Labour for punching hole in plastic water storage tank upto 50 mm dia </t>
  </si>
  <si>
    <t xml:space="preserve">Supply of UPVC pipes (B Type) and fittings conforming to IS-13592-1992
(A) (i) Single Socketed 3 Mtr. Length
b) 110 mm </t>
  </si>
  <si>
    <t>Electrical works</t>
  </si>
  <si>
    <t>pts</t>
  </si>
  <si>
    <t>BI01010001010000000000000515BI0100001357</t>
  </si>
  <si>
    <r>
      <t xml:space="preserve">Surface Dressing of the ground in any kind of soil including removing vegetation inequalities not exceeding 15 cm depth and disposal of the </t>
    </r>
    <r>
      <rPr>
        <sz val="9"/>
        <rFont val="Book Antiqua"/>
        <family val="1"/>
      </rPr>
      <t>rubbish</t>
    </r>
    <r>
      <rPr>
        <sz val="10"/>
        <rFont val="Book Antiqua"/>
        <family val="1"/>
      </rPr>
      <t xml:space="preserve"> within a lead upto 75 m as directed.</t>
    </r>
  </si>
  <si>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t>
  </si>
  <si>
    <t>Filling in foundation or plinth by silver  sand in layers not exceeding 150 mm as directed and consoliding the same by through saturation with water ramming complete including the cost of supply of sand (payment to be made on measurment of finished quantity).</t>
  </si>
  <si>
    <t xml:space="preserve">Cement concrete with graded stone ballast (40 mm size excluding shuttering) In ground floor. With.Pakur Variety 1:3:6 proportion
</t>
  </si>
  <si>
    <t>Providing Bored Cast-in-situ M25 grade R.C.C. pile in position as per specifications in all kinds of soil including cost of boring using drilling mud to stabilize the bore and flushing the bore of excess mud with freshly prepared drilling fluid by using pumps prior to placing concrete by tremie pipe in one continuous operation and excluding the cost of all materials and labour for placing of concrete and also including the cost of mobilization and hire charges of all equipment necessary for boring, welding of reinforcement cage as necessary and lowering of reinforcement cage, preparation and placing of concrete, excluding the cost of concrete &amp; reinforcement and labour for bending binding etc. complete as per Drawing and Technical Specifications and removal of excavated earth with all lifts and lead upto 1000 m. Work to be executed as per IS: 2911 (Part II Sec 2).
(a) Using hydraulic piling rig
 Pile diameter - 500 mm.</t>
  </si>
  <si>
    <t>Dismantling R.C. floor, roof, beams etc. including cutting rods and removing rubbish as directed within a lead of 75 m. including stacking of steel bars.
In ground floor including roof.</t>
  </si>
  <si>
    <t xml:space="preserve">Supplying ready mixed concrete of M 25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Of approved Brand/Quality
In Ground Floor and Foundation
 With approved concrete pump
FOUNDATION &amp; GROUND FLOOR </t>
  </si>
  <si>
    <t>Supplying ready mixed concrete of M 25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Of approved Brand/Quality
In Ground Floor and Foundation
 With approved concrete pump
FIRST FLOOR</t>
  </si>
  <si>
    <t>Supplying ready mixed concrete of M 25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Of approved Brand/Quality
In Ground Floor and Foundation
 With approved concrete pump
SECOND FLOOR</t>
  </si>
  <si>
    <t>Supplying ready mixed concrete of M 25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Of approved Brand/Quality
In Ground Floor and Foundation
 With approved concrete pump
THIRD FLOOR</t>
  </si>
  <si>
    <t>Supplying ready mixed concrete of M 25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Of approved Brand/Quality
In Ground Floor and Foundation
 With approved concrete pump
FOURTH FLOOR</t>
  </si>
  <si>
    <t>Supplying ready mixed concrete of M 25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Of approved Brand/Quality
In Ground Floor and Foundation
 With approved concrete pump
MUMPTY ROOM</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</si>
  <si>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SAIL/TATA/RINL  
FOUNDATION &amp; GROUND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</si>
  <si>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SAIL/TATA/RINL  
FIRST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</si>
  <si>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SAIL/TATA/RINL  
SECOND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</si>
  <si>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SAIL/TATA/RINL  
THIRD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</si>
  <si>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SAIL/TATA/RINL  
MUMPTY ROOM </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</si>
  <si>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SAIL/TATA/RINL  
FOURTH FLOOR</t>
  </si>
  <si>
    <t>Brick work with 1st class bricks in cement mortar (1:6)
THIRD FLOOR</t>
  </si>
  <si>
    <t>Brick work with 1st class bricks in cement mortar (1:6)
FIOURTH FLOOR</t>
  </si>
  <si>
    <t>Brick work with 1st class bricks in cement mortar (1:6)
MUMPTY ROOM</t>
  </si>
  <si>
    <t>125 mm. thick brick work with 1st class bricks in cement mortar (1:4)in
THIRD FLOOR</t>
  </si>
  <si>
    <t>125 mm. thick brick work with 1st class bricks in cement mortar (1:4)in
FOURTH FLOOR</t>
  </si>
  <si>
    <t>125 mm. thick brick work with 1st class bricks in cement mortar (1:4)in
MUMPTY ROOM</t>
  </si>
  <si>
    <t>Wood work in door and window frame fitted and fixed in position complete including a protective coat of painting at the contact surface of the frame exluding cost of concrete, Iron Butt Hinges and M.S clamps. (The quantum should be correted upto three decimals)(e) Sal : Malayasian.
GROUND FLOOR</t>
  </si>
  <si>
    <t>Wood work in door and window frame fitted and fixed in position complete including a protective coat of painting at the contact surface of the frame exluding cost of concrete, Iron Butt Hinges and M.S clamps. (The quantum should be correted upto three decimals)(e) Sal : Malayasian.
FIRST FLOOR</t>
  </si>
  <si>
    <t>Wood work in door and window frame fitted and fixed in position complete including a protective coat of painting at the contact surface of the frame exluding cost of concrete, Iron Butt Hinges and M.S clamps. (The quantum should be correted upto three decimals)(e) Sal : Malayasian.
SECOND FLOOR</t>
  </si>
  <si>
    <t>Wood work in door and window frame fitted and fixed in position complete including a protective coat of painting at the contact surface of the frame exluding cost of concrete, Iron Butt Hinges and M.S clamps. (The quantum should be correted upto three decimals)(e) Sal : Malayasian.
THIRD FLOOR</t>
  </si>
  <si>
    <t>Wood work in door and window frame fitted and fixed in position complete including a protective coat of painting at the contact surface of the frame exluding cost of concrete, Iron Butt Hinges and M.S clamps. (The quantum should be correted upto three decimals)(e) Sal : Malayasian.
FOURTH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</si>
  <si>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32 mm thick shutters (single leaf) 32 mm thick
GROUND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</si>
  <si>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32 mm thick shutters (single leaf) 32 mm thick
FIRST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</si>
  <si>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32 mm thick shutters (single leaf) 32 mm thick
SECOND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</si>
  <si>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32 mm thick shutters (single leaf) 32 mm thick
THIRD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</si>
  <si>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32 mm thick shutters (single leaf) 32 mm thick
FOURTH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</si>
  <si>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32 mm thick shutters (single leaf) 32 mm thick
MUMPTY ROOM</t>
  </si>
  <si>
    <t>Supplying fitting and fixing fibre reinforced polymer (FRP) Composite door frame as per approved section with glass fibre reinforced plastic moulded skins and a special sandwich core so as to import monolitaheic composite structure as per approved technology of Departmant of Science (DST) to satisfy IS : 4020 door testing performance . 
66mm x 90mm</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</si>
  <si>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criteria.32 mm thick
GROUND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</si>
  <si>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criteria.32 mm thick
FIRST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</si>
  <si>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criteria.32 mm thick
SECOND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</si>
  <si>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criteria.32 mm thick
THIRD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</si>
  <si>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criteria.32 mm thick
FOURTH FLOOR</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</si>
  <si>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(ii) With 1:4 cement mortar, b) 10 mm thick plaster. Ceiling Plaster
FOURTH FLOOR</t>
  </si>
  <si>
    <t xml:space="preserve">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(ii) With 1:4 cement mortar, b) 10 mm thick plaster. Ceiling Plaster
SECOND FLOOR
</t>
  </si>
  <si>
    <t xml:space="preserve">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(ii) With 1:4 cement mortar, b) 10 mm thick plaster. Ceiling Plaster
THIRD FLOOR
</t>
  </si>
  <si>
    <t xml:space="preserve">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(ii) With 1:4 cement mortar, b) 10 mm thick plaster. Ceiling Plaster
MUMPTY ROOM
</t>
  </si>
  <si>
    <t xml:space="preserve">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a) 20mm thick plaster  OUTSIDE
MUMPTY ROOM
</t>
  </si>
  <si>
    <t xml:space="preserve">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a) 20mm thick plaster  OUTSIDE
GROUND FLOOR
</t>
  </si>
  <si>
    <t xml:space="preserve">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a) 20mm thick plaster  OUTSIDE
FIRST FLOOR
</t>
  </si>
  <si>
    <t xml:space="preserve">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a) 20mm thick plaster  OUTSIDE
SECOND FLOOR
</t>
  </si>
  <si>
    <t xml:space="preserve">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a) 20mm thick plaster  OUTSIDE
THIRD FLOOR
</t>
  </si>
  <si>
    <t xml:space="preserve">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a) 20mm thick plaster  OUTSIDE
FOURTH FLOOR
</t>
  </si>
  <si>
    <t xml:space="preserve">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b) 15mm thick plaster INSIDE
MUMPTY ROOM
</t>
  </si>
  <si>
    <t xml:space="preserve">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b) 15mm thick plaster INSIDE
GROUND FLOOR
</t>
  </si>
  <si>
    <t xml:space="preserve">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b) 15mm thick plaster INSIDE
FIRST FLOOR
</t>
  </si>
  <si>
    <t xml:space="preserve">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b) 15mm thick plaster INSIDE
SECOND FLOOR
</t>
  </si>
  <si>
    <t xml:space="preserve">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b) 15mm thick plaster INSIDE
THIRD FLOOR
</t>
  </si>
  <si>
    <t xml:space="preserve">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b) 15mm thick plaster INSIDE
FOURTH FLOOR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</si>
  <si>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FLOOR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</si>
  <si>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FLOOR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</si>
  <si>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FLOOR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</si>
  <si>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FLOOR
THIRD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</si>
  <si>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FLOOR
FOURTH FLOOR</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</si>
  <si>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contrr]e)(Light colour)   
Ground floor</t>
  </si>
  <si>
    <t xml:space="preserve"> 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GROUND FLOOR</t>
  </si>
  <si>
    <t>sqm</t>
  </si>
  <si>
    <t xml:space="preserve"> 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FIRST FLOOR</t>
  </si>
  <si>
    <t xml:space="preserve"> 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SECOND FLOOR</t>
  </si>
  <si>
    <t xml:space="preserve"> 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THIRD FLOOR</t>
  </si>
  <si>
    <t xml:space="preserve"> 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FORTH FLOOR</t>
  </si>
  <si>
    <t>Supplying best Indian sheet glass panes set in putty and fitted and fixed with nails and putty complete. (In all floors for internal wall &amp; upto 6m height for external wall)
4 mm thick</t>
  </si>
  <si>
    <t>a) M.S. or W.I. Ornamental grill of approved design joints continuously welded with M.S,W.I. Flats and bars of windows, railing etc. fitted and fixed with necessary screws and lugs in ground floor.(i) Grill weighing above 16 Kg./sq. Mtr 
THIRD FLOOR</t>
  </si>
  <si>
    <t>a) M.S. or W.I. Ornamental grill of approved design joints continuously welded with M.S,W.I. Flats and bars of windows, railing etc. fitted and fixed with necessary screws and lugs in ground floor.(i) Grill weighing above 16 Kg./sq. Mtr 
FOURTH FLOOR</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</si>
  <si>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</si>
  <si>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 xml:space="preserve">Acrylic Distemper to interior wall, ceiling with a coat of solvent
based interior grade acrylic primer (as per manufacturer's specification) including cleaning and smoothning of surface. Two Coats </t>
  </si>
  <si>
    <t>Applying Exterior grade Acrylic primer of approved quality and brand on plastered or cencrete surface old or new surface to receive decorative textured (matt finish) or smooth finish acrylic exterior emulsion paint including scraping and preparing the surface throughly,complete as per manufacturer's specification and as per direction of the EIC.
GROUND FLOOR (External surface )</t>
  </si>
  <si>
    <t>Applying Exterior grade Acrylic primer of approved quality and brand on plastered or cencrete surface old or new surface to receive decorative textured (matt finish) or smooth finish acrylic exterior emulsion paint including scraping and preparing the surface throughly,complete as per manufacturer's specification and as per direction of the EIC.
FIRST FLOOR (External surface )</t>
  </si>
  <si>
    <t>Applying Exterior grade Acrylic primer of approved quality and brand on plastered or cencrete surface old or new surface to receive decorative textured (matt finish) or smooth finish acrylic exterior emulsion paint including scraping and preparing the surface throughly,complete as per manufacturer's specification and as per direction of the EIC.
SECOND FLOOR (External surface )</t>
  </si>
  <si>
    <t>Applying Exterior grade Acrylic primer of approved quality and brand on plastered or cencrete surface old or new surface to receive decorative textured (matt finish) or smooth finish acrylic exterior emulsion paint including scraping and preparing the surface throughly,complete as per manufacturer's specification and as per direction of the EIC.
THIRD FLOOR (External surface )</t>
  </si>
  <si>
    <t>Applying Exterior grade Acrylic primer of approved quality and brand on plastered or cencrete surface old or new surface to receive decorative textured (matt finish) or smooth finish acrylic exterior emulsion paint including scraping and preparing the surface throughly,complete as per manufacturer's specification and as per direction of the EIC.
FOURTH FLOOR (External surface )</t>
  </si>
  <si>
    <t>Applying Exterior grade Acrylic primer of approved quality and brand on plastered or cencrete surface old or new surface to receive decorative textured (matt finish) or smooth finish acrylic exterior emulsion paint including scraping and preparing the surface throughly,complete as per manufacturer's specification and as per direction of the EIC.
MUMPTY ROOM (External surface )</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</si>
  <si>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primer.(Two Coat). a) Normal Acrylic Emulsion
FIRST FLOOR (External surface )</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</si>
  <si>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primer.(Two Coat). a) Normal Acrylic Emulsion
SECOND FLOOR (External surface )</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</si>
  <si>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primer.(Two Coat). a) Normal Acrylic Emulsion
THIRD FLOOR (External surface )</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</si>
  <si>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primer.(Two Coat). a) Normal Acrylic Emulsion
FOURTH FLOOR (External surface )</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</si>
  <si>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primer.(Two Coat). a) Normal Acrylic Emulsion
MUMPTY ROOM (External surface )</t>
  </si>
  <si>
    <t>Painting with best quality synthetic enamel paint of approved make and brand including smoothening surface by sand papering etc. including using of approved putty etc. on the surface, if necessary
On timber or plastered surfaceTwo  coats (with any shade except white)</t>
  </si>
  <si>
    <t>Painting with best quality synthetic enamel paint of approved make and brand including smoothening surface by sand papering etc. including using of approved putty etc. on the surface, if necessary
On steel or other metal surface :Two coats (with any shade except white)</t>
  </si>
  <si>
    <t>Neat cement punning about 1.5mm thick in wall, dado, window sill, floor etc.
NOTE:Cement 0.152 cu.m per100 sq.m.</t>
  </si>
  <si>
    <t>Ordinary Cement concrete (mix 1:2:4) with graded stone chips (6mm nominalsize) excluding shuttering and reinforcement,if any, in gound floor as per
relevant IS codes.
Pakur variety</t>
  </si>
  <si>
    <t>Supplying dividing strip fitted and fixed with cement mortar(1:3) in mosaic or patent stone floor, dado etc. complete as per direction of the Engineer-in-charge.
37 mm. wide strip</t>
  </si>
  <si>
    <t>Extra rate for using water proofing and plasticising admixture @ 0.2% by weight of cement (or at manufacturer's specified rate) for concrete of various grades.</t>
  </si>
  <si>
    <t>kg</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</si>
  <si>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50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</si>
  <si>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32mm</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</si>
  <si>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(b) For Concealed work
20mm </t>
  </si>
  <si>
    <t>Supplying, fitting and fixing Peet's valve fullway gunmetal standard pattern best quality of approved brand bearing I.S.I. marking with fittings (tested to 21 kg per sq. cm.).
50mm</t>
  </si>
  <si>
    <t>Supplying, fitting and fixing Peet's valve fullway gunmetal standard pattern best quality of approved brand bearing I.S.I. marking with fittings (tested to 21 kg per sq. cm.).
32mm</t>
  </si>
  <si>
    <t>Supplying, fitting and fixing Peet's valve fullway gunmetal standard pattern best quality of approved brand bearing I.S.I. marking with fittings (tested to 21 kg per sq. cm.).
25mm</t>
  </si>
  <si>
    <t>Supplying, fitting and fixing Peet's valve fullway gunmetal standard pattern best quality of approved brand bearing I.S.I. marking with fittings (tested to 21 kg per sq. cm.).
20mm</t>
  </si>
  <si>
    <t>Labour for hoisting plastic water storage tank. 
(ii) Above 1500 litre upto 5000 litre capacity.</t>
  </si>
  <si>
    <t>Supply of UPVC pipes (B Type) and fittings conforming to IS-13592-1992
(B) Fittings (110 MM)
(i) Door Tee (110 mm)</t>
  </si>
  <si>
    <t>Supply of UPVC pipes (B Type) and fittings conforming to IS-13592-1992
(B) Fittings (110 MM)
(ii) Door Y (LH) &amp; (RH).(110 MM)</t>
  </si>
  <si>
    <t>Supply of UPVC pipes (B Type) and fittings conforming to IS-13592-1992
(B) Fittings (110 MM)
(iii) Door Bend T.S  110 mm</t>
  </si>
  <si>
    <t>Supply of UPVC pipes (B Type) and fittings conforming to IS-13592-1992
(B) Fittings (110 MM)
(iv) Plain Tee</t>
  </si>
  <si>
    <t xml:space="preserve">Supply of UPVC pipes (B Type) and fittings conforming to IS-13592-1992
(B) Fittings (110 MM)
(vi) Pipe Clip 110 mm
</t>
  </si>
  <si>
    <t xml:space="preserve">Constructing Inspection pit of inside measurement 600mm X 600mm X upto 600mm (depth) with 250 mm thick 1st. class brick work in cement mortar (1:4) on all sides, bottom of the pit consisting of 100 mm thick cement concrete (1:3:6) with stone chips  over a layer of jhama brick flat soling ,15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SAIL/TATA/RINL  </t>
  </si>
  <si>
    <t xml:space="preserve">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For 50 users
SAIL/TATA/RINL  </t>
  </si>
  <si>
    <t xml:space="preserve">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materials.With 250 mm thick dry brick work and 250 mm thick cement brick work (6:1) and 1.00m inside dia. SAIL/TATA/RINL  </t>
  </si>
  <si>
    <t xml:space="preserve">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 including grinding and polishing all completeas per direction of Engineer-in-charge including cost of materials, labour, scaffolding, staging, curing complete.[Using cement slurry for bedding @4.4 kg/Sq.m and for jointing @1.8 kg/Sq.m]
GROUND FLOOR </t>
  </si>
  <si>
    <t xml:space="preserve">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 including grinding and polishing all completeas per direction of Engineer-in-charge including cost of materials, labour, scaffolding, staging, curing complete.[Using cement slurry for bedding @4.4 kg/Sq.m and for jointing @1.8 kg/Sq.m]
FIRST FLOOR </t>
  </si>
  <si>
    <t xml:space="preserve">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 including grinding and polishing all completeas per direction of Engineer-in-charge including cost of materials, labour, scaffolding, staging, curing complete.[Using cement slurry for bedding @4.4 kg/Sq.m and for jointing @1.8 kg/Sq.m]
SECOND FLOOR </t>
  </si>
  <si>
    <t xml:space="preserve">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 including grinding and polishing all completeas per direction of Engineer-in-charge including cost of materials, labour, scaffolding, staging, curing complete.[Using cement slurry for bedding @4.4 kg/Sq.m and for jointing @1.8 kg/Sq.m]
THIRD FLOOR </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</si>
  <si>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 including grinding and polishing all completeas per direction of Engineer-in-charge including cost of materials, labour, scaffolding, staging, curing complete.[Using cement slurry for bedding @4.4 kg/Sq.m and for jointing @1.8 kg/Sq.m]
FOURTH FLOOR</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</si>
  <si>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Steel shuttering or 9 to 12 mm thick approved quality ply board shuttering in any concrete work
FOUNDATION &amp; GROUND FLOOR </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</si>
  <si>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Steel shuttering or 9 to 12 mm thick approved quality ply board shuttering in any concrete work
FIRST FLOOR </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</si>
  <si>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Steel shuttering or 9 to 12 mm thick approved quality ply board shuttering in any concrete work
SECOND FLOOR </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</si>
  <si>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Steel shuttering or 9 to 12 mm thick approved quality ply board shuttering in any concrete work
THIRD FLOOR </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</si>
  <si>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Steel shuttering or 9 to 12 mm thick approved quality ply board shuttering in any concrete work
FOURTH FLOOR </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</si>
  <si>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Steel shuttering or 9 to 12 mm thick approved quality ply board shuttering in any concrete work
MUMPTY ROOM</t>
  </si>
  <si>
    <t>40 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60, polymer based paint as per item 59 (a) of Section (C).</t>
  </si>
  <si>
    <t>Supply &amp; fixing 415 volt 250A TPN switch in S.S. enclosure with HRC fuses onLS &amp; NL to be fixed on angle iron frame on wall including earthing attachment.(L&amp;T/Seimens)</t>
  </si>
  <si>
    <t>Supply &amp; fixing 415 volt 125 TPN switch in S.S. enclosure with HRC fuses onLS &amp; NL to be fixed on angle iron frame on wall including earthing attachment.(L&amp;T/Seimens)</t>
  </si>
  <si>
    <t xml:space="preserve">Supply &amp; fixing double door 6 way Vertical TPN MCB DB (Legrand/ABB) with IP 42/43 protection SS  enclosure recessed in wall &amp; mending good the damages to original finish incl. interconnection with suitable size of copper wire, neutral link &amp; earthing attachment comprising of  the following accessories                 
(All Legrand/ABB)
a) 250 A  Four pole thermal magnetic MCCB  --- 1 no
b) 125 A TP MCB                                                      ---1 no
c) 100 A TP MCB                                                       ---4 nos                                          d) Blank plate                                                           ---1 no       </t>
  </si>
  <si>
    <t>Supply &amp; fixing double door 4 way Vertical TPN MCB DB (Legrand/ABB) with IP 42/43 protection SS  enclosure recessed in wall &amp; mending good the damages to original finish incl. interconnection with suitable size of copper wire, neutral link &amp; earthing attachment comprising of  the following accessories                 
(All Legrand/ABB)
a) 125 A  Four pole thermal magnetic MCCB- 1 no
b) 125 A TP MCB                                                       ---2 nos
c)Blank plate                                                             ---2 nos</t>
  </si>
  <si>
    <t xml:space="preserve">Supply &amp; fixing 4 way double door horizontal TPN MCB DB with SS enclosure (Legrand/Seimens/ABB) concealed in wall after cutting the wall &amp; mending good the damages to original finish with earthing attachment comprising with the following.                                                                                                                 a) 125 A Four Pole isolator   -1 No.                                                                        b)40A range SP MCB.-12 Nos.                                                                                                                                                     </t>
  </si>
  <si>
    <t xml:space="preserve">Supply &amp; fixing 4 way double door horizontal TPN MCB DB with SS enclosure (Legrand/Seimens/ABB) concealed in wall after cutting the wall &amp; mending good the damages to original finish with earthing attachment comprising with the following.                                                                                                                 a) 125 A Four Pole isolator   -1 No.                                                                        b)63A range SP MCB.-12 Nos.                                                                                                                                                     </t>
  </si>
  <si>
    <t>Supply &amp; fixing SPN MCB DB (2+8) WAY (Make legrand/Seimens / ABB) with S.S. Enclosure concealed in wall after cutting wall &amp; mending good the damages &amp; earthing attachment comprising with the following:                                                                                                                         a) 40 A DP isolator - 1 No.                                                                                            b) 6 to 16 A range SPMCB - 6 Nos.</t>
  </si>
  <si>
    <t>Supply &amp; fixing SPN MCB DB (2+8) WAY (Make legrand/Seimens / ABB) with S.S. Enclosure concealed in wall after cutting wall &amp; mending good the damages &amp; earthing attachment comprising with the following:                                                                                                                         a) 63 A DP isolator - 1 No.                                                                                            b) 6 to 16 A range SPMCB - 8 Nos.</t>
  </si>
  <si>
    <t>Laying of 3.5x120 sq sqmm XLPE/A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t>
  </si>
  <si>
    <t>Laying of 3.5x95 sq sqmm XLPE/A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t>
  </si>
  <si>
    <t>Laying of cable upto 4core 70  sqmm on wall/surface   incl. S &amp; F MS saddles with earthing attachment in 10 SWG  GI (Hot Dip) Wire, making holes etc. as necy. mending good damages and painting</t>
  </si>
  <si>
    <t>Laying of cable upto 2 core 6 sqmm on wall/surface   incl. S &amp; F MS saddles with earthing attachment in 10 SWG  GI (Hot Dip) Wire, making holes etc. as necy. mending good damages and painting</t>
  </si>
  <si>
    <t>Supply &amp; laying medium gauge 65 mm dia G.I. Pipe (ISI -m) for cable protection.</t>
  </si>
  <si>
    <t>supply &amp; fixing (40mmx40mmx6mm) GI pole clamp with nuts, bolts, &amp; washer for holding vertical 40mm dia GI cable protection pipe from service pole.</t>
  </si>
  <si>
    <t>No</t>
  </si>
  <si>
    <t>Set</t>
  </si>
  <si>
    <t>Mtr</t>
  </si>
  <si>
    <t>Supply &amp; Fixing compression type cable gland for cable with brass gland, brass ring incl. socketing the ends off by crimping method including S/F solders socket (Dowels value) &amp; jointing materials
a) 3.5x120 sq mm XLPE/A</t>
  </si>
  <si>
    <t xml:space="preserve"> Supply &amp; drawing 1.1 kv single core stranded  PVC insulated (FR) Copper wire through alkathene pipe recessed in wall &amp; mending good the damages.
a) 2x6+1x4 sq mm (SPN)</t>
  </si>
  <si>
    <t xml:space="preserve"> Supply &amp; drawing 1.1 kv single core stranded  PVC insulated (FR) Copper wire through alkathene pipe recessed in wall &amp; mending good the damages.
b) 2X2.5 + 1X1.5 Sqmm (P/P)</t>
  </si>
  <si>
    <t xml:space="preserve"> Supply &amp; drawing 1.1 kv single core stranded  PVC insulated (FR) Copper wire through alkathene pipe recessed in wall &amp; mending good the damages.
c) 3x1.5 sq mm</t>
  </si>
  <si>
    <t>Distribution wiring in 22/0.3 (1.5 Sqmm) single core standed "FR" PVC insulated &amp; unsheathed copper wire (approved by EIC) in 19 mm bore , 3 mm thick Polythene Pipe complete with all accessories embeded in wall to light/fan/call bell points with Modular type switch (Brand appoved by EIC)fixed on Modular GI switch board with top cover plate flushed in wall incl. mending  flushed in wall incl. mending good damages to original finish.(Avg. 8mtr run)</t>
  </si>
  <si>
    <t>Distribution wiring in 22/0.3 (1.5 Sqmm) single core standed "FR" PVC insulated &amp; unsheathed copper wire (approved by EIC) in 19 mm bore , 3 mm thick Polythene Pipe complete with all accessories embeded in wall to 240V 6A 5 pin plug point including S/F 240 V 6A 3 pin modular type plug socket &amp; Modular type switch (Brand appoved by EIC) including S/F earth continuty wire fixed on 4 Module GI switch board with 3/4 Module top cover plate flushed in wall incl. mending good damages to original finish
a) on board</t>
  </si>
  <si>
    <t>Distribution wiring in 22/0.3 (1.5 Sqmm) single core standed "FR" PVC insulated &amp; unsheathed copper wire (approved by EIC) in 19 mm bore , 3 mm thick Polythene Pipe complete with all accessories embeded in wall to 240V 6A 5 pin plug point including S/F 240 V 6A 3 pin modular type plug socket &amp; Modular type switch (Brand appoved by EIC) including S/F earth continuty wire fixed on 4 Module GI switch board with 3/4 Module top cover plate flushed in wall incl. mending good damages to original finish
b) Ave 4.5 mtr</t>
  </si>
  <si>
    <t>Fixing the above Tube light fitting suspended 25 cm. Below the ceiling with 2 Nos. 20 mm dia E.I. conduit (14 SWG) support incl. S&amp;f EI conduit, ball socket/socket type ceiling plate and painting etc. as required by 2x24/0.20mm(1.5sqmm) flexible copper wire of 1.10mt. length.</t>
  </si>
  <si>
    <t>fixing the LED tube light fitting complete with all accessories directly on wall/ceiling/HW round block and suitable size of MS fastener.</t>
  </si>
  <si>
    <t>Supply &amp; Fixing control switch for stair case/compound light fitting by Moduler type 20A switch incl. S/F (100x100x65 mm) MS box, with backelite top cover recessed in wall &amp; S/F 20A switch</t>
  </si>
  <si>
    <t>fixing only fan box type clamp of 150mm dia &amp; 80mm depth made of 16SWG CRCA sheet with one end duly sealed by cover, properly welded, incl. S&amp;f 12mm dia 600mm long MS rod duly bend by heat treatment at the centre position of rod to grip fan bobin properly, incl. binding wire, incl. supplying and covering the box with alkathene sheet, placed in order to prevent concrete from entering the box.</t>
  </si>
  <si>
    <t>Supply &amp; Fixing 240V, Modular Socket (2 Module) type fan regulator (step type) (cabtree) on existing Moduler GI switch board with top cover plate incl. making necy. Connections etc.</t>
  </si>
  <si>
    <t>Earthing the installation by 50 mm dia. G.I. Pipe (ISI-M) of 3.64 mtr. Long driven to an depth of 3.65 mtr. Below the ground level including S/F 1X4 SWG. G.I. Earth wire (4 mtr. Long) with nuts bolts &amp; washers.</t>
  </si>
  <si>
    <t>Supply &amp; fixing earth busbar of galvanized (hot dip) MS flat 25x6 mm on wall having clearance of 6mm from wall incl. Providing drilled holes on busbar complete with GI bolts, nuts, washers, spacing insulators etc. as required.</t>
  </si>
  <si>
    <t>connecting the equipments to the earth busbar incl. S&amp;f GI(hot dip) wire of size no. 8 SWG on wall/floor with stapples buried inside wall/floor as required and making connection to equipments with bolts, washers, nuts, cable lugs etc. as required and mending good damages.</t>
  </si>
  <si>
    <t xml:space="preserve">COMPOUND LIGHTING                                                                                        Fixing only outdoor/street light type LED light fitting or MV light fitting complete with all accessories to be fixed/projected from the wall of the wall of the building incl. making holes/providing clamping arrangement &amp; necy. GI reducer as required. S&amp;F 40 mm GI pipe (ISI-Medium) quality 1.5 mts. average length having suitable bend S&amp;F necy. length of 1.5 sqmm PVC insulated single core stranded annealed copper wire and making connections as required and mending good damages to wall. painting etc.
</t>
  </si>
  <si>
    <t xml:space="preserve">Supply &amp; delivery of 1.1 KV grade X LPE AL. Armoured Cable (make Gloster/Nicco/Havells)                                                                                                a)  3.5 X 120 sqmm. XLPE /A Cable.                                         </t>
  </si>
  <si>
    <t>Supply &amp; fixing of 1400mm sweep Ceiling Fan (Orient,New Bridge) complete with all acessaries Incl S/F necy copper flex wire.</t>
  </si>
  <si>
    <t>Supply &amp; fixing of 1200mm sweep Ceiling Fan (Orient,New Bridge) complete with all acessaries Incl S/F necy copper flex wire.</t>
  </si>
  <si>
    <t>Supply &amp; fixing of 900mm sweep Ceiling Fan (Orient,New Bridge) complete with all acessaries Incl S/F necy copper flex wire.</t>
  </si>
  <si>
    <t xml:space="preserve">Supply &amp; Delivery of single LED tube light fitting complete with all acessaries (make crompton Cat.  No.-DIJB12LT8-20) </t>
  </si>
  <si>
    <t xml:space="preserve">Supply &amp; Delivery of TWIN LED tube light fitting complete with all acessaries (make crompton Cat.  No.-DIJB12LT8-20) </t>
  </si>
  <si>
    <t>Supply &amp; fixing 425 mm (12") sweep heavy duty exhaust fan (EPC/Crompton) complete with louvre shutter after cutting hole on wall  &amp; mending good the damages.</t>
  </si>
  <si>
    <t>Supply &amp; fixing 425 mm (9") sweep heavy duty exhaust fan (EPC/Crompton) complete with louvre shutter after cutting hole on wall  &amp; mending good the damages.</t>
  </si>
  <si>
    <t>Supply &amp; delivery of  60W LED (crompton Cat. No. LSTP-60-CDL)</t>
  </si>
  <si>
    <t xml:space="preserve">Supply &amp; Laying 3 core 2.5 sqmm flat submersible cable 
(Finolex)incl. 3/4" PVC HD PVC pipe through U.G. trench with necy Jointing materials incl. S/Laying PVC HD PVC pipe (Oriplast)
</t>
  </si>
  <si>
    <r>
      <t xml:space="preserve">Supply &amp; installation of 50mm dia G.I.  pipe (Make TATA-M) of Ave length 6.5 mtr (20 ft) each pipe having heavy duty G.I. socket/elbow (TATA)  incl cutting &amp; threading as required 
a) Make TATA Medium (For Vertical column pipe &amp; Hrizontal 
     delivery pipe line upto the building)
    </t>
    </r>
    <r>
      <rPr>
        <b/>
        <sz val="11"/>
        <color indexed="8"/>
        <rFont val="Calibri"/>
        <family val="2"/>
      </rPr>
      <t xml:space="preserve"> (A)-(II) G.I. pipe &amp; fittings item no -1(f) (ii)</t>
    </r>
  </si>
  <si>
    <r>
      <t xml:space="preserve">Supply &amp; fixing 50 mm dia Gun metal Non-Return valve/Peets Valve(ISI) (Tested to 21 kg per cm)
     </t>
    </r>
    <r>
      <rPr>
        <b/>
        <sz val="11"/>
        <color indexed="8"/>
        <rFont val="Calibri"/>
        <family val="2"/>
      </rPr>
      <t>(A)-(II) G.I. pipe &amp; fittings item no -4</t>
    </r>
  </si>
  <si>
    <r>
      <t xml:space="preserve">Supply &amp; fixing 50 mm dia G.I. Union
    </t>
    </r>
    <r>
      <rPr>
        <b/>
        <sz val="11"/>
        <color indexed="8"/>
        <rFont val="Calibri"/>
        <family val="2"/>
      </rPr>
      <t xml:space="preserve"> (A)-(II) G.I. pipe &amp; fittings item no -(I)</t>
    </r>
  </si>
  <si>
    <r>
      <t xml:space="preserve">Supply &amp; fixing 50 mm dia G.I. Flange
    </t>
    </r>
    <r>
      <rPr>
        <b/>
        <sz val="11"/>
        <color indexed="8"/>
        <rFont val="Calibri"/>
        <family val="2"/>
      </rPr>
      <t xml:space="preserve"> (A)-(II) G.I. pipe &amp; fittings item no -(G)</t>
    </r>
  </si>
  <si>
    <r>
      <t xml:space="preserve">Supply &amp; fixing 50 mm dia G.I.Tee
     </t>
    </r>
    <r>
      <rPr>
        <b/>
        <sz val="11"/>
        <color indexed="8"/>
        <rFont val="Calibri"/>
        <family val="2"/>
      </rPr>
      <t>(A)-(II) G.I. pipe &amp; fittings item no -(E)</t>
    </r>
  </si>
  <si>
    <t>Supply &amp; fixing holding clamp fabricated by 50mm x 6mm with necy. Nuts, bolts &amp; washers for holding the the column pipe.</t>
  </si>
  <si>
    <t xml:space="preserve">Labour charge for Testing &amp; Lowering  the submersible Pump motor set with submersible cable along with the column pipes into the tube well  after socketing the column pipes step by step including arrangement of tripod, chain pully &amp; tools &amp; Tackles  &amp; providing suitable manpower to satisfactory operation.
         </t>
  </si>
  <si>
    <t xml:space="preserve">Supply &amp; delivery of 1.1 KV grade X LPE AL. Armoured Cable (make Gloster/Nicco/Havells)    
b) 3.5x95 sq mm XLPE/A </t>
  </si>
  <si>
    <t xml:space="preserve">Supply &amp; delivery of 1.1 KV grade X LPE AL. Armoured Cable (make Gloster/Nicco/Havells)   
c) 4x70 sq mm XLPE/A </t>
  </si>
  <si>
    <t>Supply &amp; delivery of 1.1 KV grade X LPE AL. Armoured Cable (make Gloster/Nicco/Havells)   
d) 2 X 6 sqmm. XLPE /A Cable.</t>
  </si>
  <si>
    <t>mtr.</t>
  </si>
  <si>
    <t>pair</t>
  </si>
  <si>
    <t>pairs</t>
  </si>
  <si>
    <t>LS</t>
  </si>
  <si>
    <t>Electrical works (Non-Schedule Item)</t>
  </si>
  <si>
    <t xml:space="preserve">COMPOUND LIGHTING   </t>
  </si>
  <si>
    <t>Supply &amp; delivery of  150W LED (crompton Cat. No. LFLN-135-CDL/60)</t>
  </si>
  <si>
    <t xml:space="preserve">PUMP INSTALLATION:    </t>
  </si>
  <si>
    <t>Supply &amp; Fixing compression type cable gland for cable with brass gland, brass ring incl. socketing the ends off by crimping method including S/F solders socket (Dowels value) &amp; jointing materials
b) 3.5x95 sq mm XLPE/A</t>
  </si>
  <si>
    <t xml:space="preserve">Supply &amp; Fixing compression type cable gland for cable with brass gland, brass ring incl. socketing the ends off by crimping method including S/F solders socket (Dowels value) &amp; jointing materials
c) 4x70 sq mm XLPE/A </t>
  </si>
  <si>
    <t xml:space="preserve">Supply &amp; Fixing compression type cable gland for cable with brass gland, brass ring incl. socketing the ends off by crimping method including S/F solders socket (Dowels value) &amp; jointing materials
d) 2x6 sq mm XLPE/A </t>
  </si>
  <si>
    <t>supply &amp; fixing GI modular type switch board of 8 module GI box complete with three no. Suitable size copper bar with holes(ph, N, &amp; E) fixed on bakelite/hard rubber insulator over the MS welded chairs incl. Top cover flushed in wall for housing the board after cutting the brick wall incl. making earthing attachment, painting and mending good damages to building works.(all cabtree)
a) 6A socket- 3 no, 6A switch-2 no.</t>
  </si>
  <si>
    <t>supply &amp; fixing GI modular type switch board of 4 module GI box complete with three no. Suitable size copper bar with holes(ph, N, &amp; E) fixed on bakelite/hard rubber insulator over the MS welded chairs incl. Top cover flushed in wall for housing the board after cutting the brick wall incl. making earthing attachment, painting and mending good damages to building works.(all cabtree) 
 a) 16A socket- 1 no, 16A switch-1 no.</t>
  </si>
  <si>
    <t>supply &amp; fixing GI modular type switch board of 8 module GI box complete with three no. Suitable size copper bar with holes(ph, N, &amp; E) fixed on bakelite/hard rubber insulator over the MS welded chairs incl. Top cover flushed in wall for housing the board after cutting the brick wall incl. making earthing attachment, painting and mending good damages to building works.(all cabtree) 
a) 16A socket- 1 no, 6A socket- 2 nos, 16A switch-1 no, 6A switch- 1 no.</t>
  </si>
  <si>
    <t>Sanitary and Plumbing works</t>
  </si>
  <si>
    <t>18 mm. to 22 mm. thick, kota stone slab setting 20 mm thick (avg) cement mortar (1:4) infloor, stair &amp; lobby including pointing incement slurry with admixture of pigmentmatching the stone shade, including grinding &amp; polishing as per direction of Engineer - in -charge to match with the existing work.[Slurry for bedding @ 4.4 kg/Sq.m andpointing @2.0 kg/Sq.m] 
GROUND FLOOR</t>
  </si>
  <si>
    <t>18 mm. to 22 mm. thick, kota stone slab setting 20 mm thick (avg) cement mortar (1:4) infloor, stair &amp; lobby including pointing incement slurry with admixture of pigmentmatching the stone shade, including grinding &amp; polishing as per direction of Engineer - in -charge to match with the existing work.[Slurry for bedding @ 4.4 kg/Sq.m andpointing @2.0 kg/Sq.m] 
FIRST FLOOR</t>
  </si>
  <si>
    <t>18 mm. to 22 mm. thick, kota stone slab setting 20 mm thick (avg) cement mortar (1:4) infloor, stair &amp; lobby including pointing incement slurry with admixture of pigmentmatching the stone shade, including grinding &amp; polishing as per direction of Engineer - in -charge to match with the existing work.[Slurry for bedding @ 4.4 kg/Sq.m andpointing @2.0 kg/Sq.m] 
SECOND FLOOR</t>
  </si>
  <si>
    <t>18 mm. to 22 mm. thick, kota stone slab setting 20 mm thick (avg) cement mortar (1:4) infloor, stair &amp; lobby including pointing incement slurry with admixture of pigmentmatching the stone shade, including grinding &amp; polishing as per direction of Engineer - in -charge to match with the existing work.[Slurry for bedding @ 4.4 kg/Sq.m andpointing @2.0 kg/Sq.m] 
THIRD FLOOR</t>
  </si>
  <si>
    <t>18 mm. to 22 mm. thick, kota stone slab setting 20 mm thick (avg) cement mortar (1:4) infloor, stair &amp; lobby including pointing incement slurry with admixture of pigmentmatching the stone shade, including grinding &amp; polishing as per direction of Engineer - in -charge to match with the existing work.[Slurry for bedding @ 4.4 kg/Sq.m andpointing @2.0 kg/Sq.m] 
FOURTH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</si>
  <si>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(1:3) 15 mm thick &amp; 2 mm thick cement slurry at back side of tiles using cement @ 2.91
Kg/Sq.m &amp; joint filling using white cement slurry @
0.20kg/Sq.m. (i) Coloured decorative 
WALL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</si>
  <si>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(1:3) 15 mm thick &amp; 2 mm thick cement slurry at back side of tiles using cement @ 2.91
Kg/Sq.m &amp; joint filling using white cement slurry @
0.20kg/Sq.m. (i) Coloured decorative 
WALL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</si>
  <si>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(1:3) 15 mm thick &amp; 2 mm thick cement slurry at back side of tiles using cement @ 2.91
Kg/Sq.m &amp; joint filling using white cement slurry @
0.20kg/Sq.m. (i) Coloured decorative 
WALL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</si>
  <si>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(1:3) 15 mm thick &amp; 2 mm thick cement slurry at back side of tiles using cement @ 2.91
Kg/Sq.m &amp; joint filling using white cement slurry @
0.20kg/Sq.m. (i) Coloured decorative 
WALL
THIRD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</si>
  <si>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(1:3) 15 mm thick &amp; 2 mm thick cement slurry at back side of tiles using cement @ 2.91
Kg/Sq.m &amp; joint filling using white cement slurry @
0.20kg/Sq.m. (i) Coloured decorative 
WALL
FOURTH FLOOR</t>
  </si>
  <si>
    <t>Priming One coat on Timber or Plaster surface with Synthetic Oil bound Primer of approved Quality inclusing smooting surface by sand Papering etc.</t>
  </si>
  <si>
    <t>Supplying, fitting and fixing Anglo-Indian W.C. in white glazed vitreous china ware of approved make complete in position with necessary bolts, nuts etc. Hindware/ Parryware / Cera, made (a) With 'P' trap (With vent)</t>
  </si>
  <si>
    <t>Supplying, fitting and fixing bib cock or stop cock. 
Chromium plated angular stop cock with wall flange (Equivalent to code no. 5053 &amp; model - Florentine of Jaquar or similar brand</t>
  </si>
  <si>
    <t>Supplying, fitting and fixing pillar cock of approved make.
CP Pillar Cock - 15 mm. (Equivalent to Code No. 507 &amp; Model -
Tropical / Sumthing Special of ESSCO or similar brand).</t>
  </si>
  <si>
    <t>Supplying ,fitting and fixing bib cock or stop cock.
Chromium plated Stop Cock short body (Equivalent to Code No. 513(A) &amp; 513 (B) Model - Tropical / Sumthing Special of ESSCO or similar).</t>
  </si>
  <si>
    <t>Supplying, fitting and fixing bib cock or stop cock. 
Chromium plated Bib Cock short body (Equivalent to Code No. 511 &amp; Model - Tropical / Sumthing Special of ESSCO or similar).</t>
  </si>
  <si>
    <t>Supplying, fitting and fixing shower of approved brand.
Chromium plated round shower with revolving joint 100 mm dia with rubid cleaning system (Equivalent to Code No. 542(N) &amp; Model -Tropical / Sumthing Special of ESSCO or similar brand).</t>
  </si>
  <si>
    <t>Supplying, fitting and fixing shower of approved brand and make.
Hand Shower (Health Faucet) with 1mtr Fexible Tube with Wall Hook(Equivalent to Code No.573 &amp; Model -ALLIED of Jaquar or similar).</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</si>
  <si>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(v) For 100 users i) With Pakur variety. (SAIL/TATA/RINL)</t>
  </si>
  <si>
    <t>Name of Work: Construction of Police Barrack (G+4) including kitchen and dining block at Barrackpore Police Commissionerate.</t>
  </si>
  <si>
    <t>Supply of Single phase 240V 5 Hp (3.73 Kw) stainless steel submersible Pump Motor set suitable for 150mm bore well having overall head of (30 mtr to 40mtr) &amp; discharge of (150 LPM to 120 LPM). The discharge outlet size will be 50mm (2"inch) with suitable control panel (Make Kirloskar/ KSB/ Crompton)</t>
  </si>
  <si>
    <t xml:space="preserve">Contract No:   WBPHIDCL/ACE/NIT- 99(e)/2018-2019 (3rd Call) </t>
  </si>
  <si>
    <t xml:space="preserve">Tender Inviting Authority: The Additional Chief Engineer,  W.B.P.H&amp;.I.D.Corpn. Ltd.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</si>
</sst>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 numFmtId="181" formatCode="0.000000"/>
    <numFmt numFmtId="182" formatCode="0.0000000"/>
    <numFmt numFmtId="183" formatCode="0.00000000"/>
    <numFmt numFmtId="184" formatCode="0.000000000"/>
    <numFmt numFmtId="185" formatCode="0.0000000000"/>
  </numFmts>
  <fonts count="8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0"/>
      <name val="Book Antiqua"/>
      <family val="1"/>
    </font>
    <font>
      <sz val="9"/>
      <name val="Book Antiqua"/>
      <family val="1"/>
    </font>
    <font>
      <b/>
      <sz val="11"/>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0"/>
      <color indexed="8"/>
      <name val="Courier New"/>
      <family val="3"/>
    </font>
    <font>
      <sz val="10"/>
      <color indexed="8"/>
      <name val="Book Antiqua"/>
      <family val="1"/>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0"/>
      <color rgb="FF000000"/>
      <name val="Courier New"/>
      <family val="3"/>
    </font>
    <font>
      <sz val="10"/>
      <color rgb="FF000000"/>
      <name val="Book Antiqua"/>
      <family val="1"/>
    </font>
    <font>
      <sz val="11"/>
      <color theme="1"/>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color indexed="63"/>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05">
    <xf numFmtId="0" fontId="0" fillId="0" borderId="0" xfId="0" applyFont="1" applyAlignment="1">
      <alignment/>
    </xf>
    <xf numFmtId="0" fontId="3" fillId="0" borderId="0" xfId="58" applyNumberFormat="1" applyFont="1" applyFill="1" applyBorder="1" applyAlignment="1">
      <alignment vertical="center"/>
      <protection/>
    </xf>
    <xf numFmtId="0" fontId="68" fillId="0" borderId="0" xfId="58" applyNumberFormat="1" applyFont="1" applyFill="1" applyBorder="1" applyAlignment="1" applyProtection="1">
      <alignment vertical="center"/>
      <protection locked="0"/>
    </xf>
    <xf numFmtId="0" fontId="68"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9"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8"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8"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8"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8"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8" fillId="0" borderId="0" xfId="58" applyNumberFormat="1" applyFont="1" applyFill="1" applyAlignment="1" applyProtection="1">
      <alignment vertical="top"/>
      <protection/>
    </xf>
    <xf numFmtId="0" fontId="0" fillId="0" borderId="0" xfId="58" applyNumberFormat="1" applyFill="1">
      <alignment/>
      <protection/>
    </xf>
    <xf numFmtId="0" fontId="70" fillId="0" borderId="0" xfId="58" applyNumberFormat="1" applyFont="1" applyFill="1">
      <alignment/>
      <protection/>
    </xf>
    <xf numFmtId="0" fontId="71" fillId="0" borderId="0" xfId="64" applyNumberFormat="1" applyFont="1" applyFill="1" applyBorder="1" applyAlignment="1" applyProtection="1">
      <alignment horizontal="center" vertical="center"/>
      <protection/>
    </xf>
    <xf numFmtId="0" fontId="2" fillId="0" borderId="12" xfId="64" applyNumberFormat="1" applyFont="1" applyFill="1" applyBorder="1" applyAlignment="1" applyProtection="1">
      <alignment horizontal="left" vertical="top" wrapText="1"/>
      <protection/>
    </xf>
    <xf numFmtId="0" fontId="2" fillId="0" borderId="13" xfId="64" applyNumberFormat="1" applyFont="1" applyFill="1" applyBorder="1" applyAlignment="1">
      <alignment horizontal="center" vertical="top" wrapText="1"/>
      <protection/>
    </xf>
    <xf numFmtId="0" fontId="72" fillId="0" borderId="10" xfId="64" applyNumberFormat="1" applyFont="1" applyFill="1" applyBorder="1" applyAlignment="1">
      <alignment vertical="top" wrapText="1"/>
      <protection/>
    </xf>
    <xf numFmtId="0" fontId="3" fillId="0" borderId="11" xfId="64" applyNumberFormat="1" applyFont="1" applyFill="1" applyBorder="1" applyAlignment="1">
      <alignment vertical="top" wrapText="1"/>
      <protection/>
    </xf>
    <xf numFmtId="0" fontId="2" fillId="0" borderId="11" xfId="64" applyNumberFormat="1" applyFont="1" applyFill="1" applyBorder="1" applyAlignment="1">
      <alignment horizontal="left" vertical="top"/>
      <protection/>
    </xf>
    <xf numFmtId="0" fontId="2" fillId="0" borderId="12" xfId="64" applyNumberFormat="1" applyFont="1" applyFill="1" applyBorder="1" applyAlignment="1">
      <alignment horizontal="left" vertical="top"/>
      <protection/>
    </xf>
    <xf numFmtId="0" fontId="3" fillId="0" borderId="14" xfId="64" applyNumberFormat="1" applyFont="1" applyFill="1" applyBorder="1" applyAlignment="1">
      <alignment vertical="top"/>
      <protection/>
    </xf>
    <xf numFmtId="0" fontId="6" fillId="0" borderId="15" xfId="64" applyNumberFormat="1" applyFont="1" applyFill="1" applyBorder="1" applyAlignment="1">
      <alignment vertical="top"/>
      <protection/>
    </xf>
    <xf numFmtId="0" fontId="3" fillId="0" borderId="15" xfId="64" applyNumberFormat="1" applyFont="1" applyFill="1" applyBorder="1" applyAlignment="1">
      <alignment vertical="top"/>
      <protection/>
    </xf>
    <xf numFmtId="0" fontId="14" fillId="0" borderId="10" xfId="64" applyNumberFormat="1" applyFont="1" applyFill="1" applyBorder="1" applyAlignment="1" applyProtection="1">
      <alignment vertical="center" wrapText="1"/>
      <protection locked="0"/>
    </xf>
    <xf numFmtId="0" fontId="73" fillId="33" borderId="10" xfId="64" applyNumberFormat="1" applyFont="1" applyFill="1" applyBorder="1" applyAlignment="1" applyProtection="1">
      <alignment vertical="center" wrapText="1"/>
      <protection locked="0"/>
    </xf>
    <xf numFmtId="0" fontId="74"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69"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2" fontId="75" fillId="0" borderId="11" xfId="64" applyNumberFormat="1" applyFont="1" applyFill="1" applyBorder="1" applyAlignment="1">
      <alignment vertical="top"/>
      <protection/>
    </xf>
    <xf numFmtId="10" fontId="76" fillId="33" borderId="10" xfId="69" applyNumberFormat="1" applyFont="1" applyFill="1" applyBorder="1" applyAlignment="1" applyProtection="1">
      <alignment horizontal="center" vertical="center"/>
      <protection locked="0"/>
    </xf>
    <xf numFmtId="2" fontId="6" fillId="0" borderId="16" xfId="64" applyNumberFormat="1" applyFont="1" applyFill="1" applyBorder="1" applyAlignment="1">
      <alignment horizontal="right" vertical="top"/>
      <protection/>
    </xf>
    <xf numFmtId="2" fontId="6" fillId="0" borderId="17" xfId="64" applyNumberFormat="1" applyFont="1" applyFill="1" applyBorder="1" applyAlignment="1">
      <alignment vertical="top"/>
      <protection/>
    </xf>
    <xf numFmtId="0" fontId="17" fillId="0" borderId="11" xfId="64" applyNumberFormat="1" applyFont="1" applyFill="1" applyBorder="1" applyAlignment="1">
      <alignment vertical="top" wrapText="1"/>
      <protection/>
    </xf>
    <xf numFmtId="2" fontId="6" fillId="0" borderId="11" xfId="42" applyNumberFormat="1" applyFont="1" applyFill="1" applyBorder="1" applyAlignment="1">
      <alignment vertical="top"/>
    </xf>
    <xf numFmtId="172" fontId="3" fillId="0" borderId="11" xfId="64"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4"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8" xfId="58" applyNumberFormat="1" applyFont="1" applyFill="1" applyBorder="1" applyAlignment="1" applyProtection="1">
      <alignment horizontal="right" vertical="center" readingOrder="1"/>
      <protection locked="0"/>
    </xf>
    <xf numFmtId="0" fontId="2" fillId="0" borderId="19"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20" xfId="64" applyNumberFormat="1" applyFont="1" applyFill="1" applyBorder="1" applyAlignment="1">
      <alignment horizontal="right" vertical="center" readingOrder="1"/>
      <protection/>
    </xf>
    <xf numFmtId="172" fontId="2" fillId="0" borderId="20" xfId="64" applyNumberFormat="1" applyFont="1" applyFill="1" applyBorder="1" applyAlignment="1">
      <alignment horizontal="right" vertical="center" readingOrder="1"/>
      <protection/>
    </xf>
    <xf numFmtId="0" fontId="3" fillId="0" borderId="11" xfId="64"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33" borderId="18"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20" xfId="64" applyNumberFormat="1" applyFont="1" applyFill="1" applyBorder="1" applyAlignment="1">
      <alignment horizontal="right" vertical="center" readingOrder="1"/>
      <protection/>
    </xf>
    <xf numFmtId="2" fontId="2" fillId="0" borderId="20" xfId="63" applyNumberFormat="1" applyFont="1" applyFill="1" applyBorder="1" applyAlignment="1">
      <alignment horizontal="right" vertical="center" readingOrder="1"/>
      <protection/>
    </xf>
    <xf numFmtId="174" fontId="0" fillId="0" borderId="11" xfId="0" applyNumberFormat="1" applyFill="1" applyBorder="1" applyAlignment="1">
      <alignment horizontal="center" vertical="center"/>
    </xf>
    <xf numFmtId="174" fontId="18" fillId="0" borderId="12" xfId="0" applyNumberFormat="1" applyFont="1" applyFill="1" applyBorder="1" applyAlignment="1">
      <alignment horizontal="center" vertical="center"/>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4" applyNumberFormat="1" applyFont="1" applyFill="1" applyBorder="1" applyAlignment="1">
      <alignment horizontal="center" vertical="top"/>
      <protection/>
    </xf>
    <xf numFmtId="0" fontId="2" fillId="0" borderId="16" xfId="58" applyNumberFormat="1" applyFont="1" applyFill="1" applyBorder="1" applyAlignment="1">
      <alignment horizontal="center" vertical="top" wrapText="1"/>
      <protection/>
    </xf>
    <xf numFmtId="0" fontId="2" fillId="0" borderId="17" xfId="58" applyNumberFormat="1" applyFont="1" applyFill="1" applyBorder="1" applyAlignment="1">
      <alignment horizontal="center" vertical="top" wrapText="1"/>
      <protection/>
    </xf>
    <xf numFmtId="0" fontId="77" fillId="0" borderId="17" xfId="64" applyNumberFormat="1" applyFont="1" applyFill="1" applyBorder="1" applyAlignment="1">
      <alignment horizontal="left" vertical="center" wrapText="1" readingOrder="1"/>
      <protection/>
    </xf>
    <xf numFmtId="0" fontId="74" fillId="0" borderId="14"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2" fontId="3" fillId="0" borderId="11" xfId="58" applyNumberFormat="1" applyFont="1" applyFill="1" applyBorder="1" applyAlignment="1">
      <alignment horizontal="center" vertical="center"/>
      <protection/>
    </xf>
    <xf numFmtId="0" fontId="18" fillId="0" borderId="11" xfId="0" applyFont="1" applyFill="1" applyBorder="1" applyAlignment="1">
      <alignment horizontal="justify" vertical="top" wrapText="1"/>
    </xf>
    <xf numFmtId="0" fontId="18" fillId="0" borderId="11" xfId="0" applyFont="1" applyFill="1" applyBorder="1" applyAlignment="1">
      <alignment horizontal="left" vertical="top" wrapText="1"/>
    </xf>
    <xf numFmtId="0" fontId="78" fillId="0" borderId="11" xfId="0" applyFont="1" applyFill="1" applyBorder="1" applyAlignment="1">
      <alignment horizontal="justify" vertical="top" wrapText="1"/>
    </xf>
    <xf numFmtId="0" fontId="18" fillId="0" borderId="11" xfId="0" applyFont="1" applyFill="1" applyBorder="1" applyAlignment="1">
      <alignment horizontal="justify" vertical="justify" wrapText="1"/>
    </xf>
    <xf numFmtId="0" fontId="18" fillId="0" borderId="11" xfId="0" applyFont="1" applyFill="1" applyBorder="1" applyAlignment="1">
      <alignment horizontal="justify" vertical="center" wrapText="1"/>
    </xf>
    <xf numFmtId="0" fontId="18" fillId="0" borderId="11" xfId="0" applyNumberFormat="1" applyFont="1" applyFill="1" applyBorder="1" applyAlignment="1">
      <alignment horizontal="justify" vertical="top" wrapText="1"/>
    </xf>
    <xf numFmtId="0" fontId="18" fillId="0" borderId="11" xfId="0" applyFont="1" applyFill="1" applyBorder="1" applyAlignment="1">
      <alignment horizontal="left" wrapText="1"/>
    </xf>
    <xf numFmtId="0" fontId="18" fillId="0" borderId="11" xfId="60" applyFont="1" applyFill="1" applyBorder="1" applyAlignment="1">
      <alignment horizontal="left" vertical="top" wrapText="1"/>
      <protection/>
    </xf>
    <xf numFmtId="0" fontId="79" fillId="0" borderId="11" xfId="0" applyFont="1" applyFill="1" applyBorder="1" applyAlignment="1">
      <alignment vertical="top" wrapText="1"/>
    </xf>
    <xf numFmtId="0" fontId="18" fillId="0" borderId="10" xfId="0" applyFont="1" applyFill="1" applyBorder="1" applyAlignment="1">
      <alignment vertical="center" wrapText="1"/>
    </xf>
    <xf numFmtId="0" fontId="0" fillId="0" borderId="11" xfId="0" applyNumberFormat="1" applyFill="1" applyBorder="1" applyAlignment="1">
      <alignment horizontal="left" vertical="top" wrapText="1"/>
    </xf>
    <xf numFmtId="0" fontId="21" fillId="0" borderId="11" xfId="64" applyNumberFormat="1" applyFont="1" applyFill="1" applyBorder="1" applyAlignment="1">
      <alignment vertical="top" wrapText="1"/>
      <protection/>
    </xf>
    <xf numFmtId="0" fontId="0" fillId="0" borderId="11" xfId="0" applyFill="1" applyBorder="1" applyAlignment="1">
      <alignment horizontal="left" vertical="top" wrapText="1"/>
    </xf>
    <xf numFmtId="0" fontId="0" fillId="0" borderId="11" xfId="0" applyFill="1" applyBorder="1" applyAlignment="1">
      <alignment vertical="top" wrapText="1"/>
    </xf>
    <xf numFmtId="0" fontId="0" fillId="0" borderId="11" xfId="0" applyNumberFormat="1" applyFill="1" applyBorder="1" applyAlignment="1">
      <alignment vertical="top" wrapText="1"/>
    </xf>
    <xf numFmtId="174" fontId="3" fillId="0" borderId="0" xfId="58" applyNumberFormat="1" applyFont="1" applyFill="1" applyAlignment="1">
      <alignment vertical="top"/>
      <protection/>
    </xf>
    <xf numFmtId="2" fontId="3" fillId="0" borderId="0" xfId="58" applyNumberFormat="1" applyFont="1" applyFill="1" applyAlignment="1">
      <alignment vertical="top"/>
      <protection/>
    </xf>
    <xf numFmtId="171" fontId="3" fillId="0" borderId="0" xfId="58" applyNumberFormat="1" applyFont="1" applyFill="1" applyAlignment="1">
      <alignment vertical="top"/>
      <protection/>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17" xfId="58" applyNumberFormat="1" applyFont="1" applyFill="1" applyBorder="1" applyAlignment="1">
      <alignment horizontal="center" vertical="center" wrapText="1"/>
      <protection/>
    </xf>
    <xf numFmtId="0" fontId="6" fillId="0" borderId="15" xfId="64" applyNumberFormat="1" applyFont="1" applyFill="1" applyBorder="1" applyAlignment="1">
      <alignment horizontal="center" vertical="top" wrapText="1"/>
      <protection/>
    </xf>
    <xf numFmtId="0" fontId="6" fillId="0" borderId="17" xfId="64" applyNumberFormat="1" applyFont="1" applyFill="1" applyBorder="1" applyAlignment="1">
      <alignment horizontal="center" vertical="top" wrapText="1"/>
      <protection/>
    </xf>
    <xf numFmtId="0" fontId="80"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9" fillId="0" borderId="21" xfId="58" applyNumberFormat="1" applyFont="1" applyFill="1" applyBorder="1" applyAlignment="1" applyProtection="1">
      <alignment horizontal="center" wrapText="1"/>
      <protection locked="0"/>
    </xf>
    <xf numFmtId="0" fontId="2" fillId="33" borderId="12" xfId="64" applyNumberFormat="1" applyFont="1" applyFill="1" applyBorder="1" applyAlignment="1" applyProtection="1">
      <alignment horizontal="left" vertical="top"/>
      <protection locked="0"/>
    </xf>
    <xf numFmtId="0" fontId="2" fillId="0" borderId="15" xfId="64" applyNumberFormat="1" applyFont="1" applyFill="1" applyBorder="1" applyAlignment="1" applyProtection="1">
      <alignment horizontal="left" vertical="top"/>
      <protection locked="0"/>
    </xf>
    <xf numFmtId="0" fontId="2" fillId="0" borderId="17" xfId="64"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V262"/>
  <sheetViews>
    <sheetView showGridLines="0" view="pageBreakPreview" zoomScaleNormal="70" zoomScaleSheetLayoutView="100" zoomScalePageLayoutView="0" workbookViewId="0" topLeftCell="A1">
      <selection activeCell="A7" sqref="A7:BC7"/>
    </sheetView>
  </sheetViews>
  <sheetFormatPr defaultColWidth="9.140625" defaultRowHeight="15"/>
  <cols>
    <col min="1" max="1" width="13.57421875" style="20" customWidth="1"/>
    <col min="2" max="2" width="64.8515625" style="73" customWidth="1"/>
    <col min="3" max="3" width="7.140625" style="20" hidden="1"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8"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56" width="10.00390625" style="20" bestFit="1" customWidth="1"/>
    <col min="57" max="57" width="16.421875" style="20" bestFit="1" customWidth="1"/>
    <col min="58" max="58" width="10.140625" style="20" bestFit="1" customWidth="1"/>
    <col min="59" max="225" width="9.140625" style="20" customWidth="1"/>
    <col min="226" max="230" width="9.140625" style="21" customWidth="1"/>
    <col min="231" max="16384" width="9.140625" style="20" customWidth="1"/>
  </cols>
  <sheetData>
    <row r="1" spans="1:230" s="1" customFormat="1" ht="27" customHeight="1">
      <c r="A1" s="98" t="str">
        <f>B2&amp;" BoQ"</f>
        <v>Percentage BoQ</v>
      </c>
      <c r="B1" s="98"/>
      <c r="C1" s="98"/>
      <c r="D1" s="98"/>
      <c r="E1" s="98"/>
      <c r="F1" s="98"/>
      <c r="G1" s="98"/>
      <c r="H1" s="98"/>
      <c r="I1" s="98"/>
      <c r="J1" s="98"/>
      <c r="K1" s="98"/>
      <c r="L1" s="98"/>
      <c r="O1" s="2"/>
      <c r="P1" s="2"/>
      <c r="Q1" s="3"/>
      <c r="HR1" s="3"/>
      <c r="HS1" s="3"/>
      <c r="HT1" s="3"/>
      <c r="HU1" s="3"/>
      <c r="HV1" s="3"/>
    </row>
    <row r="2" spans="1:17" s="1" customFormat="1" ht="25.5" customHeight="1" hidden="1">
      <c r="A2" s="22" t="s">
        <v>4</v>
      </c>
      <c r="B2" s="22" t="s">
        <v>63</v>
      </c>
      <c r="C2" s="22" t="s">
        <v>5</v>
      </c>
      <c r="D2" s="22" t="s">
        <v>6</v>
      </c>
      <c r="E2" s="22" t="s">
        <v>7</v>
      </c>
      <c r="J2" s="4"/>
      <c r="K2" s="4"/>
      <c r="L2" s="4"/>
      <c r="O2" s="2"/>
      <c r="P2" s="2"/>
      <c r="Q2" s="3"/>
    </row>
    <row r="3" spans="1:230" s="1" customFormat="1" ht="30" customHeight="1" hidden="1">
      <c r="A3" s="1" t="s">
        <v>68</v>
      </c>
      <c r="C3" s="1" t="s">
        <v>67</v>
      </c>
      <c r="HR3" s="3"/>
      <c r="HS3" s="3"/>
      <c r="HT3" s="3"/>
      <c r="HU3" s="3"/>
      <c r="HV3" s="3"/>
    </row>
    <row r="4" spans="1:230" s="5" customFormat="1" ht="30.75" customHeight="1">
      <c r="A4" s="99" t="s">
        <v>572</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HR4" s="6"/>
      <c r="HS4" s="6"/>
      <c r="HT4" s="6"/>
      <c r="HU4" s="6"/>
      <c r="HV4" s="6"/>
    </row>
    <row r="5" spans="1:230" s="5" customFormat="1" ht="34.5" customHeight="1">
      <c r="A5" s="99" t="s">
        <v>569</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HR5" s="6"/>
      <c r="HS5" s="6"/>
      <c r="HT5" s="6"/>
      <c r="HU5" s="6"/>
      <c r="HV5" s="6"/>
    </row>
    <row r="6" spans="1:230" s="5" customFormat="1" ht="30.75" customHeight="1">
      <c r="A6" s="99" t="s">
        <v>571</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HR6" s="6"/>
      <c r="HS6" s="6"/>
      <c r="HT6" s="6"/>
      <c r="HU6" s="6"/>
      <c r="HV6" s="6"/>
    </row>
    <row r="7" spans="1:230" s="5" customFormat="1" ht="29.25" customHeight="1" hidden="1">
      <c r="A7" s="100" t="s">
        <v>8</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HR7" s="6"/>
      <c r="HS7" s="6"/>
      <c r="HT7" s="6"/>
      <c r="HU7" s="6"/>
      <c r="HV7" s="6"/>
    </row>
    <row r="8" spans="1:230" s="7" customFormat="1" ht="37.5" customHeight="1">
      <c r="A8" s="23" t="s">
        <v>9</v>
      </c>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3"/>
      <c r="HR8" s="8"/>
      <c r="HS8" s="8"/>
      <c r="HT8" s="8"/>
      <c r="HU8" s="8"/>
      <c r="HV8" s="8"/>
    </row>
    <row r="9" spans="1:230" s="9" customFormat="1" ht="61.5" customHeight="1">
      <c r="A9" s="93" t="s">
        <v>10</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5"/>
      <c r="HR9" s="10"/>
      <c r="HS9" s="10"/>
      <c r="HT9" s="10"/>
      <c r="HU9" s="10"/>
      <c r="HV9" s="10"/>
    </row>
    <row r="10" spans="1:230" s="12" customFormat="1" ht="18.75" customHeight="1">
      <c r="A10" s="65" t="s">
        <v>11</v>
      </c>
      <c r="B10" s="14" t="s">
        <v>12</v>
      </c>
      <c r="C10" s="68"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HR10" s="13"/>
      <c r="HS10" s="13"/>
      <c r="HT10" s="13"/>
      <c r="HU10" s="13"/>
      <c r="HV10" s="13"/>
    </row>
    <row r="11" spans="1:230" s="12" customFormat="1" ht="67.5" customHeight="1">
      <c r="A11" s="65" t="s">
        <v>0</v>
      </c>
      <c r="B11" s="14" t="s">
        <v>17</v>
      </c>
      <c r="C11" s="68"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HR11" s="13"/>
      <c r="HS11" s="13"/>
      <c r="HT11" s="13"/>
      <c r="HU11" s="13"/>
      <c r="HV11" s="13"/>
    </row>
    <row r="12" spans="1:230" s="12" customFormat="1" ht="15">
      <c r="A12" s="66">
        <v>1</v>
      </c>
      <c r="B12" s="14">
        <v>2</v>
      </c>
      <c r="C12" s="69">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HR12" s="13"/>
      <c r="HS12" s="13"/>
      <c r="HT12" s="13"/>
      <c r="HU12" s="13"/>
      <c r="HV12" s="13"/>
    </row>
    <row r="13" spans="1:230" s="15" customFormat="1" ht="28.5" customHeight="1">
      <c r="A13" s="67">
        <v>1</v>
      </c>
      <c r="B13" s="43" t="s">
        <v>256</v>
      </c>
      <c r="C13" s="70" t="s">
        <v>34</v>
      </c>
      <c r="D13" s="45"/>
      <c r="E13" s="46"/>
      <c r="F13" s="47"/>
      <c r="G13" s="48"/>
      <c r="H13" s="48"/>
      <c r="I13" s="47"/>
      <c r="J13" s="49"/>
      <c r="K13" s="50"/>
      <c r="L13" s="50"/>
      <c r="M13" s="51"/>
      <c r="N13" s="52"/>
      <c r="O13" s="52"/>
      <c r="P13" s="53"/>
      <c r="Q13" s="52"/>
      <c r="R13" s="52"/>
      <c r="S13" s="53"/>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5"/>
      <c r="BB13" s="56"/>
      <c r="BC13" s="57"/>
      <c r="HR13" s="16">
        <v>1</v>
      </c>
      <c r="HS13" s="16" t="s">
        <v>35</v>
      </c>
      <c r="HT13" s="16" t="s">
        <v>36</v>
      </c>
      <c r="HU13" s="16">
        <v>10</v>
      </c>
      <c r="HV13" s="16" t="s">
        <v>37</v>
      </c>
    </row>
    <row r="14" spans="1:230" s="15" customFormat="1" ht="60.75" customHeight="1">
      <c r="A14" s="67">
        <v>2</v>
      </c>
      <c r="B14" s="78" t="s">
        <v>367</v>
      </c>
      <c r="C14" s="70" t="s">
        <v>251</v>
      </c>
      <c r="D14" s="63">
        <v>9.408</v>
      </c>
      <c r="E14" s="64" t="s">
        <v>248</v>
      </c>
      <c r="F14" s="74">
        <v>2212.63</v>
      </c>
      <c r="G14" s="58"/>
      <c r="H14" s="48"/>
      <c r="I14" s="47" t="s">
        <v>39</v>
      </c>
      <c r="J14" s="49">
        <f>IF(I14="Less(-)",-1,1)</f>
        <v>1</v>
      </c>
      <c r="K14" s="50" t="s">
        <v>64</v>
      </c>
      <c r="L14" s="50" t="s">
        <v>7</v>
      </c>
      <c r="M14" s="59"/>
      <c r="N14" s="58"/>
      <c r="O14" s="58"/>
      <c r="P14" s="60"/>
      <c r="Q14" s="58"/>
      <c r="R14" s="58"/>
      <c r="S14" s="60"/>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61">
        <f>total_amount_ba($B$2,$D$2,D14,F14,J14,K14,M14)</f>
        <v>20816.42</v>
      </c>
      <c r="BB14" s="62">
        <f>BA14+SUM(N14:AZ14)</f>
        <v>20816.42</v>
      </c>
      <c r="BC14" s="57" t="str">
        <f>SpellNumber(L14,BB14)</f>
        <v>INR  Twenty Thousand Eight Hundred &amp; Sixteen  and Paise Forty Two Only</v>
      </c>
      <c r="BE14" s="91"/>
      <c r="HR14" s="16">
        <v>2</v>
      </c>
      <c r="HS14" s="16" t="s">
        <v>35</v>
      </c>
      <c r="HT14" s="16" t="s">
        <v>44</v>
      </c>
      <c r="HU14" s="16">
        <v>10</v>
      </c>
      <c r="HV14" s="16" t="s">
        <v>38</v>
      </c>
    </row>
    <row r="15" spans="1:230" s="15" customFormat="1" ht="51" customHeight="1">
      <c r="A15" s="67">
        <v>3</v>
      </c>
      <c r="B15" s="75" t="s">
        <v>362</v>
      </c>
      <c r="C15" s="70" t="s">
        <v>252</v>
      </c>
      <c r="D15" s="63">
        <v>978.74</v>
      </c>
      <c r="E15" s="64" t="s">
        <v>247</v>
      </c>
      <c r="F15" s="74">
        <v>11.31</v>
      </c>
      <c r="G15" s="58"/>
      <c r="H15" s="48"/>
      <c r="I15" s="47" t="s">
        <v>39</v>
      </c>
      <c r="J15" s="49">
        <f>IF(I15="Less(-)",-1,1)</f>
        <v>1</v>
      </c>
      <c r="K15" s="50" t="s">
        <v>64</v>
      </c>
      <c r="L15" s="50" t="s">
        <v>7</v>
      </c>
      <c r="M15" s="59"/>
      <c r="N15" s="58"/>
      <c r="O15" s="58"/>
      <c r="P15" s="60"/>
      <c r="Q15" s="58"/>
      <c r="R15" s="58"/>
      <c r="S15" s="60"/>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61">
        <f>total_amount_ba($B$2,$D$2,D15,F15,J15,K15,M15)</f>
        <v>11069.55</v>
      </c>
      <c r="BB15" s="62">
        <f>BA15+SUM(N15:AZ15)</f>
        <v>11069.55</v>
      </c>
      <c r="BC15" s="57" t="str">
        <f>SpellNumber(L15,BB15)</f>
        <v>INR  Eleven Thousand  &amp;Sixty Nine  and Paise Fifty Five Only</v>
      </c>
      <c r="BE15" s="91"/>
      <c r="BF15" s="90"/>
      <c r="HR15" s="16">
        <v>2</v>
      </c>
      <c r="HS15" s="16" t="s">
        <v>35</v>
      </c>
      <c r="HT15" s="16" t="s">
        <v>44</v>
      </c>
      <c r="HU15" s="16">
        <v>10</v>
      </c>
      <c r="HV15" s="16" t="s">
        <v>38</v>
      </c>
    </row>
    <row r="16" spans="1:230" s="15" customFormat="1" ht="108">
      <c r="A16" s="67">
        <v>4</v>
      </c>
      <c r="B16" s="75" t="s">
        <v>363</v>
      </c>
      <c r="C16" s="70" t="s">
        <v>43</v>
      </c>
      <c r="D16" s="63">
        <v>1438.088</v>
      </c>
      <c r="E16" s="64" t="s">
        <v>248</v>
      </c>
      <c r="F16" s="74">
        <v>134.92</v>
      </c>
      <c r="G16" s="58"/>
      <c r="H16" s="48"/>
      <c r="I16" s="47" t="s">
        <v>39</v>
      </c>
      <c r="J16" s="49">
        <f>IF(I16="Less(-)",-1,1)</f>
        <v>1</v>
      </c>
      <c r="K16" s="50" t="s">
        <v>64</v>
      </c>
      <c r="L16" s="50" t="s">
        <v>7</v>
      </c>
      <c r="M16" s="59"/>
      <c r="N16" s="58"/>
      <c r="O16" s="58"/>
      <c r="P16" s="60"/>
      <c r="Q16" s="58"/>
      <c r="R16" s="58"/>
      <c r="S16" s="60"/>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61">
        <f>total_amount_ba($B$2,$D$2,D16,F16,J16,K16,M16)</f>
        <v>194026.83</v>
      </c>
      <c r="BB16" s="62">
        <f>BA16+SUM(N16:AZ16)</f>
        <v>194026.83</v>
      </c>
      <c r="BC16" s="57" t="str">
        <f>SpellNumber(L16,BB16)</f>
        <v>INR  One Lakh Ninety Four Thousand  &amp;Twenty Six  and Paise Eighty Three Only</v>
      </c>
      <c r="BE16" s="91"/>
      <c r="HR16" s="16">
        <v>2</v>
      </c>
      <c r="HS16" s="16" t="s">
        <v>35</v>
      </c>
      <c r="HT16" s="16" t="s">
        <v>44</v>
      </c>
      <c r="HU16" s="16">
        <v>10</v>
      </c>
      <c r="HV16" s="16" t="s">
        <v>38</v>
      </c>
    </row>
    <row r="17" spans="1:230" s="15" customFormat="1" ht="108">
      <c r="A17" s="67">
        <v>5</v>
      </c>
      <c r="B17" s="75" t="s">
        <v>314</v>
      </c>
      <c r="C17" s="70" t="s">
        <v>45</v>
      </c>
      <c r="D17" s="63">
        <v>611.311</v>
      </c>
      <c r="E17" s="64" t="s">
        <v>248</v>
      </c>
      <c r="F17" s="74">
        <v>217.62</v>
      </c>
      <c r="G17" s="58"/>
      <c r="H17" s="48"/>
      <c r="I17" s="47" t="s">
        <v>39</v>
      </c>
      <c r="J17" s="49">
        <f aca="true" t="shared" si="0" ref="J17:J77">IF(I17="Less(-)",-1,1)</f>
        <v>1</v>
      </c>
      <c r="K17" s="50" t="s">
        <v>64</v>
      </c>
      <c r="L17" s="50" t="s">
        <v>7</v>
      </c>
      <c r="M17" s="59"/>
      <c r="N17" s="58"/>
      <c r="O17" s="58"/>
      <c r="P17" s="60"/>
      <c r="Q17" s="58"/>
      <c r="R17" s="58"/>
      <c r="S17" s="60"/>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61">
        <f aca="true" t="shared" si="1" ref="BA17:BA71">total_amount_ba($B$2,$D$2,D17,F17,J17,K17,M17)</f>
        <v>133033.5</v>
      </c>
      <c r="BB17" s="62">
        <f aca="true" t="shared" si="2" ref="BB17:BB77">BA17+SUM(N17:AZ17)</f>
        <v>133033.5</v>
      </c>
      <c r="BC17" s="57" t="str">
        <f aca="true" t="shared" si="3" ref="BC17:BC77">SpellNumber(L17,BB17)</f>
        <v>INR  One Lakh Thirty Three Thousand  &amp;Thirty Three  and Paise Fifty Only</v>
      </c>
      <c r="BE17" s="91"/>
      <c r="HR17" s="16">
        <v>3</v>
      </c>
      <c r="HS17" s="16" t="s">
        <v>46</v>
      </c>
      <c r="HT17" s="16" t="s">
        <v>47</v>
      </c>
      <c r="HU17" s="16">
        <v>10</v>
      </c>
      <c r="HV17" s="16" t="s">
        <v>38</v>
      </c>
    </row>
    <row r="18" spans="1:230" s="15" customFormat="1" ht="62.25" customHeight="1">
      <c r="A18" s="67">
        <v>6</v>
      </c>
      <c r="B18" s="77" t="s">
        <v>315</v>
      </c>
      <c r="C18" s="70" t="s">
        <v>48</v>
      </c>
      <c r="D18" s="63">
        <v>1404.544</v>
      </c>
      <c r="E18" s="64" t="s">
        <v>248</v>
      </c>
      <c r="F18" s="74">
        <v>87.71</v>
      </c>
      <c r="G18" s="58"/>
      <c r="H18" s="48"/>
      <c r="I18" s="47" t="s">
        <v>39</v>
      </c>
      <c r="J18" s="49">
        <f t="shared" si="0"/>
        <v>1</v>
      </c>
      <c r="K18" s="50" t="s">
        <v>64</v>
      </c>
      <c r="L18" s="50" t="s">
        <v>7</v>
      </c>
      <c r="M18" s="59"/>
      <c r="N18" s="58"/>
      <c r="O18" s="58"/>
      <c r="P18" s="60"/>
      <c r="Q18" s="58"/>
      <c r="R18" s="58"/>
      <c r="S18" s="60"/>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61">
        <f t="shared" si="1"/>
        <v>123192.55</v>
      </c>
      <c r="BB18" s="62">
        <f t="shared" si="2"/>
        <v>123192.55</v>
      </c>
      <c r="BC18" s="57" t="str">
        <f t="shared" si="3"/>
        <v>INR  One Lakh Twenty Three Thousand One Hundred &amp; Ninety Two  and Paise Fifty Five Only</v>
      </c>
      <c r="BE18" s="91"/>
      <c r="HR18" s="16">
        <v>1.01</v>
      </c>
      <c r="HS18" s="16" t="s">
        <v>40</v>
      </c>
      <c r="HT18" s="16" t="s">
        <v>36</v>
      </c>
      <c r="HU18" s="16">
        <v>123.223</v>
      </c>
      <c r="HV18" s="16" t="s">
        <v>38</v>
      </c>
    </row>
    <row r="19" spans="1:230" s="15" customFormat="1" ht="73.5" customHeight="1">
      <c r="A19" s="67">
        <v>7</v>
      </c>
      <c r="B19" s="77" t="s">
        <v>364</v>
      </c>
      <c r="C19" s="70" t="s">
        <v>49</v>
      </c>
      <c r="D19" s="63">
        <v>436.907</v>
      </c>
      <c r="E19" s="64" t="s">
        <v>248</v>
      </c>
      <c r="F19" s="74">
        <v>1059.04</v>
      </c>
      <c r="G19" s="58"/>
      <c r="H19" s="48"/>
      <c r="I19" s="47" t="s">
        <v>39</v>
      </c>
      <c r="J19" s="49">
        <f t="shared" si="0"/>
        <v>1</v>
      </c>
      <c r="K19" s="50" t="s">
        <v>64</v>
      </c>
      <c r="L19" s="50" t="s">
        <v>7</v>
      </c>
      <c r="M19" s="59"/>
      <c r="N19" s="58"/>
      <c r="O19" s="58"/>
      <c r="P19" s="60"/>
      <c r="Q19" s="58"/>
      <c r="R19" s="58"/>
      <c r="S19" s="60"/>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61">
        <f t="shared" si="1"/>
        <v>462701.99</v>
      </c>
      <c r="BB19" s="62">
        <f t="shared" si="2"/>
        <v>462701.99</v>
      </c>
      <c r="BC19" s="57" t="str">
        <f t="shared" si="3"/>
        <v>INR  Four Lakh Sixty Two Thousand Seven Hundred &amp; One  and Paise Ninety Nine Only</v>
      </c>
      <c r="BE19" s="91"/>
      <c r="HR19" s="16">
        <v>1.02</v>
      </c>
      <c r="HS19" s="16" t="s">
        <v>41</v>
      </c>
      <c r="HT19" s="16" t="s">
        <v>42</v>
      </c>
      <c r="HU19" s="16">
        <v>213</v>
      </c>
      <c r="HV19" s="16" t="s">
        <v>38</v>
      </c>
    </row>
    <row r="20" spans="1:230" s="15" customFormat="1" ht="48.75" customHeight="1">
      <c r="A20" s="67">
        <v>8</v>
      </c>
      <c r="B20" s="75" t="s">
        <v>316</v>
      </c>
      <c r="C20" s="70" t="s">
        <v>50</v>
      </c>
      <c r="D20" s="63">
        <v>546.895</v>
      </c>
      <c r="E20" s="64" t="s">
        <v>247</v>
      </c>
      <c r="F20" s="74">
        <v>408.36</v>
      </c>
      <c r="G20" s="58"/>
      <c r="H20" s="48"/>
      <c r="I20" s="47" t="s">
        <v>39</v>
      </c>
      <c r="J20" s="49">
        <f t="shared" si="0"/>
        <v>1</v>
      </c>
      <c r="K20" s="50" t="s">
        <v>64</v>
      </c>
      <c r="L20" s="50" t="s">
        <v>7</v>
      </c>
      <c r="M20" s="59"/>
      <c r="N20" s="58"/>
      <c r="O20" s="58"/>
      <c r="P20" s="60"/>
      <c r="Q20" s="58"/>
      <c r="R20" s="58"/>
      <c r="S20" s="60"/>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61">
        <f t="shared" si="1"/>
        <v>223330.04</v>
      </c>
      <c r="BB20" s="62">
        <f t="shared" si="2"/>
        <v>223330.04</v>
      </c>
      <c r="BC20" s="57" t="str">
        <f t="shared" si="3"/>
        <v>INR  Two Lakh Twenty Three Thousand Three Hundred &amp; Thirty  and Paise Four Only</v>
      </c>
      <c r="BE20" s="91"/>
      <c r="HR20" s="16">
        <v>2</v>
      </c>
      <c r="HS20" s="16" t="s">
        <v>35</v>
      </c>
      <c r="HT20" s="16" t="s">
        <v>44</v>
      </c>
      <c r="HU20" s="16">
        <v>10</v>
      </c>
      <c r="HV20" s="16" t="s">
        <v>38</v>
      </c>
    </row>
    <row r="21" spans="1:230" s="15" customFormat="1" ht="51" customHeight="1">
      <c r="A21" s="67">
        <v>9</v>
      </c>
      <c r="B21" s="75" t="s">
        <v>365</v>
      </c>
      <c r="C21" s="70" t="s">
        <v>51</v>
      </c>
      <c r="D21" s="63">
        <v>111.798</v>
      </c>
      <c r="E21" s="64" t="s">
        <v>248</v>
      </c>
      <c r="F21" s="74">
        <v>6081.33</v>
      </c>
      <c r="G21" s="58"/>
      <c r="H21" s="48"/>
      <c r="I21" s="47" t="s">
        <v>39</v>
      </c>
      <c r="J21" s="49">
        <f>IF(I21="Less(-)",-1,1)</f>
        <v>1</v>
      </c>
      <c r="K21" s="50" t="s">
        <v>64</v>
      </c>
      <c r="L21" s="50" t="s">
        <v>7</v>
      </c>
      <c r="M21" s="59"/>
      <c r="N21" s="58"/>
      <c r="O21" s="58"/>
      <c r="P21" s="60"/>
      <c r="Q21" s="58"/>
      <c r="R21" s="58"/>
      <c r="S21" s="60"/>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61">
        <f t="shared" si="1"/>
        <v>679880.53</v>
      </c>
      <c r="BB21" s="62">
        <f>BA21+SUM(N21:AZ21)</f>
        <v>679880.53</v>
      </c>
      <c r="BC21" s="57" t="str">
        <f>SpellNumber(L21,BB21)</f>
        <v>INR  Six Lakh Seventy Nine Thousand Eight Hundred &amp; Eighty  and Paise Fifty Three Only</v>
      </c>
      <c r="BE21" s="91"/>
      <c r="HR21" s="16">
        <v>2</v>
      </c>
      <c r="HS21" s="16" t="s">
        <v>35</v>
      </c>
      <c r="HT21" s="16" t="s">
        <v>44</v>
      </c>
      <c r="HU21" s="16">
        <v>10</v>
      </c>
      <c r="HV21" s="16" t="s">
        <v>38</v>
      </c>
    </row>
    <row r="22" spans="1:230" s="15" customFormat="1" ht="240" customHeight="1">
      <c r="A22" s="67">
        <v>10</v>
      </c>
      <c r="B22" s="75" t="s">
        <v>366</v>
      </c>
      <c r="C22" s="70" t="s">
        <v>52</v>
      </c>
      <c r="D22" s="63">
        <v>2304</v>
      </c>
      <c r="E22" s="64" t="s">
        <v>249</v>
      </c>
      <c r="F22" s="74">
        <v>1941.14</v>
      </c>
      <c r="G22" s="58"/>
      <c r="H22" s="48"/>
      <c r="I22" s="47" t="s">
        <v>39</v>
      </c>
      <c r="J22" s="49">
        <f>IF(I22="Less(-)",-1,1)</f>
        <v>1</v>
      </c>
      <c r="K22" s="50" t="s">
        <v>64</v>
      </c>
      <c r="L22" s="50" t="s">
        <v>7</v>
      </c>
      <c r="M22" s="59"/>
      <c r="N22" s="58"/>
      <c r="O22" s="58"/>
      <c r="P22" s="60"/>
      <c r="Q22" s="58"/>
      <c r="R22" s="58"/>
      <c r="S22" s="60"/>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61">
        <f t="shared" si="1"/>
        <v>4472386.56</v>
      </c>
      <c r="BB22" s="62">
        <f>BA22+SUM(N22:AZ22)</f>
        <v>4472386.56</v>
      </c>
      <c r="BC22" s="57" t="str">
        <f>SpellNumber(L22,BB22)</f>
        <v>INR  Forty Four Lakh Seventy Two Thousand Three Hundred &amp; Eighty Six  and Paise Fifty Six Only</v>
      </c>
      <c r="BE22" s="91"/>
      <c r="HR22" s="16">
        <v>2</v>
      </c>
      <c r="HS22" s="16" t="s">
        <v>35</v>
      </c>
      <c r="HT22" s="16" t="s">
        <v>44</v>
      </c>
      <c r="HU22" s="16">
        <v>10</v>
      </c>
      <c r="HV22" s="16" t="s">
        <v>38</v>
      </c>
    </row>
    <row r="23" spans="1:230" s="15" customFormat="1" ht="270">
      <c r="A23" s="67">
        <v>11</v>
      </c>
      <c r="B23" s="75" t="s">
        <v>368</v>
      </c>
      <c r="C23" s="70" t="s">
        <v>53</v>
      </c>
      <c r="D23" s="63">
        <v>823</v>
      </c>
      <c r="E23" s="64" t="s">
        <v>248</v>
      </c>
      <c r="F23" s="74">
        <v>8402.55</v>
      </c>
      <c r="G23" s="58"/>
      <c r="H23" s="48"/>
      <c r="I23" s="47" t="s">
        <v>39</v>
      </c>
      <c r="J23" s="49">
        <f>IF(I23="Less(-)",-1,1)</f>
        <v>1</v>
      </c>
      <c r="K23" s="50" t="s">
        <v>64</v>
      </c>
      <c r="L23" s="50" t="s">
        <v>7</v>
      </c>
      <c r="M23" s="59"/>
      <c r="N23" s="58"/>
      <c r="O23" s="58"/>
      <c r="P23" s="60"/>
      <c r="Q23" s="58"/>
      <c r="R23" s="58"/>
      <c r="S23" s="60"/>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61">
        <f t="shared" si="1"/>
        <v>6915298.65</v>
      </c>
      <c r="BB23" s="62">
        <f>BA23+SUM(N23:AZ23)</f>
        <v>6915298.65</v>
      </c>
      <c r="BC23" s="57" t="str">
        <f>SpellNumber(L23,BB23)</f>
        <v>INR  Sixty Nine Lakh Fifteen Thousand Two Hundred &amp; Ninety Eight  and Paise Sixty Five Only</v>
      </c>
      <c r="BE23" s="91"/>
      <c r="HR23" s="16">
        <v>3</v>
      </c>
      <c r="HS23" s="16" t="s">
        <v>46</v>
      </c>
      <c r="HT23" s="16" t="s">
        <v>47</v>
      </c>
      <c r="HU23" s="16">
        <v>10</v>
      </c>
      <c r="HV23" s="16" t="s">
        <v>38</v>
      </c>
    </row>
    <row r="24" spans="1:230" s="15" customFormat="1" ht="270">
      <c r="A24" s="67">
        <v>12</v>
      </c>
      <c r="B24" s="75" t="s">
        <v>369</v>
      </c>
      <c r="C24" s="70" t="s">
        <v>54</v>
      </c>
      <c r="D24" s="63">
        <v>212.635</v>
      </c>
      <c r="E24" s="64" t="s">
        <v>248</v>
      </c>
      <c r="F24" s="74">
        <v>8425.18</v>
      </c>
      <c r="G24" s="58"/>
      <c r="H24" s="48"/>
      <c r="I24" s="47" t="s">
        <v>39</v>
      </c>
      <c r="J24" s="49">
        <f>IF(I24="Less(-)",-1,1)</f>
        <v>1</v>
      </c>
      <c r="K24" s="50" t="s">
        <v>64</v>
      </c>
      <c r="L24" s="50" t="s">
        <v>7</v>
      </c>
      <c r="M24" s="59"/>
      <c r="N24" s="58"/>
      <c r="O24" s="58"/>
      <c r="P24" s="60"/>
      <c r="Q24" s="58"/>
      <c r="R24" s="58"/>
      <c r="S24" s="60"/>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61">
        <f t="shared" si="1"/>
        <v>1791488.15</v>
      </c>
      <c r="BB24" s="62">
        <f>BA24+SUM(N24:AZ24)</f>
        <v>1791488.15</v>
      </c>
      <c r="BC24" s="57" t="str">
        <f>SpellNumber(L24,BB24)</f>
        <v>INR  Seventeen Lakh Ninety One Thousand Four Hundred &amp; Eighty Eight  and Paise Fifteen Only</v>
      </c>
      <c r="BE24" s="91"/>
      <c r="HR24" s="16">
        <v>1.01</v>
      </c>
      <c r="HS24" s="16" t="s">
        <v>40</v>
      </c>
      <c r="HT24" s="16" t="s">
        <v>36</v>
      </c>
      <c r="HU24" s="16">
        <v>123.223</v>
      </c>
      <c r="HV24" s="16" t="s">
        <v>38</v>
      </c>
    </row>
    <row r="25" spans="1:230" s="15" customFormat="1" ht="270">
      <c r="A25" s="67">
        <v>13</v>
      </c>
      <c r="B25" s="75" t="s">
        <v>370</v>
      </c>
      <c r="C25" s="70" t="s">
        <v>55</v>
      </c>
      <c r="D25" s="63">
        <v>153.766</v>
      </c>
      <c r="E25" s="64" t="s">
        <v>248</v>
      </c>
      <c r="F25" s="74">
        <v>8447.8</v>
      </c>
      <c r="G25" s="58"/>
      <c r="H25" s="48"/>
      <c r="I25" s="47" t="s">
        <v>39</v>
      </c>
      <c r="J25" s="49">
        <f>IF(I25="Less(-)",-1,1)</f>
        <v>1</v>
      </c>
      <c r="K25" s="50" t="s">
        <v>64</v>
      </c>
      <c r="L25" s="50" t="s">
        <v>7</v>
      </c>
      <c r="M25" s="59"/>
      <c r="N25" s="58"/>
      <c r="O25" s="58"/>
      <c r="P25" s="60"/>
      <c r="Q25" s="58"/>
      <c r="R25" s="58"/>
      <c r="S25" s="60"/>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61">
        <f>total_amount_ba($B$2,$D$2,D25,F25,J25,K25,M25)</f>
        <v>1298984.41</v>
      </c>
      <c r="BB25" s="62">
        <f>BA25+SUM(N25:AZ25)</f>
        <v>1298984.41</v>
      </c>
      <c r="BC25" s="57" t="str">
        <f>SpellNumber(L25,BB25)</f>
        <v>INR  Twelve Lakh Ninety Eight Thousand Nine Hundred &amp; Eighty Four  and Paise Forty One Only</v>
      </c>
      <c r="BE25" s="91"/>
      <c r="HR25" s="16">
        <v>1.01</v>
      </c>
      <c r="HS25" s="16" t="s">
        <v>40</v>
      </c>
      <c r="HT25" s="16" t="s">
        <v>36</v>
      </c>
      <c r="HU25" s="16">
        <v>123.223</v>
      </c>
      <c r="HV25" s="16" t="s">
        <v>38</v>
      </c>
    </row>
    <row r="26" spans="1:230" s="15" customFormat="1" ht="270">
      <c r="A26" s="67">
        <v>14</v>
      </c>
      <c r="B26" s="75" t="s">
        <v>371</v>
      </c>
      <c r="C26" s="70" t="s">
        <v>56</v>
      </c>
      <c r="D26" s="63">
        <v>134.336</v>
      </c>
      <c r="E26" s="64" t="s">
        <v>248</v>
      </c>
      <c r="F26" s="74">
        <v>8470.43</v>
      </c>
      <c r="G26" s="58"/>
      <c r="H26" s="48"/>
      <c r="I26" s="47" t="s">
        <v>39</v>
      </c>
      <c r="J26" s="49">
        <f t="shared" si="0"/>
        <v>1</v>
      </c>
      <c r="K26" s="50" t="s">
        <v>64</v>
      </c>
      <c r="L26" s="50" t="s">
        <v>7</v>
      </c>
      <c r="M26" s="59"/>
      <c r="N26" s="58"/>
      <c r="O26" s="58"/>
      <c r="P26" s="60"/>
      <c r="Q26" s="58"/>
      <c r="R26" s="58"/>
      <c r="S26" s="60"/>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61">
        <f t="shared" si="1"/>
        <v>1137883.68</v>
      </c>
      <c r="BB26" s="62">
        <f t="shared" si="2"/>
        <v>1137883.68</v>
      </c>
      <c r="BC26" s="57" t="str">
        <f t="shared" si="3"/>
        <v>INR  Eleven Lakh Thirty Seven Thousand Eight Hundred &amp; Eighty Three  and Paise Sixty Eight Only</v>
      </c>
      <c r="BE26" s="91"/>
      <c r="HR26" s="16"/>
      <c r="HS26" s="16"/>
      <c r="HT26" s="16"/>
      <c r="HU26" s="16"/>
      <c r="HV26" s="16"/>
    </row>
    <row r="27" spans="1:230" s="15" customFormat="1" ht="270">
      <c r="A27" s="67">
        <v>15</v>
      </c>
      <c r="B27" s="75" t="s">
        <v>372</v>
      </c>
      <c r="C27" s="70" t="s">
        <v>57</v>
      </c>
      <c r="D27" s="63">
        <v>129.176</v>
      </c>
      <c r="E27" s="64" t="s">
        <v>248</v>
      </c>
      <c r="F27" s="74">
        <v>8493.05</v>
      </c>
      <c r="G27" s="58"/>
      <c r="H27" s="48"/>
      <c r="I27" s="47" t="s">
        <v>39</v>
      </c>
      <c r="J27" s="49">
        <f t="shared" si="0"/>
        <v>1</v>
      </c>
      <c r="K27" s="50" t="s">
        <v>64</v>
      </c>
      <c r="L27" s="50" t="s">
        <v>7</v>
      </c>
      <c r="M27" s="59"/>
      <c r="N27" s="58"/>
      <c r="O27" s="58"/>
      <c r="P27" s="60"/>
      <c r="Q27" s="58"/>
      <c r="R27" s="58"/>
      <c r="S27" s="60"/>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61">
        <f t="shared" si="1"/>
        <v>1097098.23</v>
      </c>
      <c r="BB27" s="62">
        <f t="shared" si="2"/>
        <v>1097098.23</v>
      </c>
      <c r="BC27" s="57" t="str">
        <f t="shared" si="3"/>
        <v>INR  Ten Lakh Ninety Seven Thousand  &amp;Ninety Eight  and Paise Twenty Three Only</v>
      </c>
      <c r="BE27" s="91"/>
      <c r="HR27" s="16"/>
      <c r="HS27" s="16"/>
      <c r="HT27" s="16"/>
      <c r="HU27" s="16"/>
      <c r="HV27" s="16"/>
    </row>
    <row r="28" spans="1:230" s="15" customFormat="1" ht="270">
      <c r="A28" s="67">
        <v>16</v>
      </c>
      <c r="B28" s="75" t="s">
        <v>373</v>
      </c>
      <c r="C28" s="70" t="s">
        <v>58</v>
      </c>
      <c r="D28" s="63">
        <v>20.553</v>
      </c>
      <c r="E28" s="64" t="s">
        <v>248</v>
      </c>
      <c r="F28" s="74">
        <v>8515.67</v>
      </c>
      <c r="G28" s="58"/>
      <c r="H28" s="48"/>
      <c r="I28" s="47" t="s">
        <v>39</v>
      </c>
      <c r="J28" s="49">
        <f t="shared" si="0"/>
        <v>1</v>
      </c>
      <c r="K28" s="50" t="s">
        <v>64</v>
      </c>
      <c r="L28" s="50" t="s">
        <v>7</v>
      </c>
      <c r="M28" s="59"/>
      <c r="N28" s="58"/>
      <c r="O28" s="58"/>
      <c r="P28" s="60"/>
      <c r="Q28" s="58"/>
      <c r="R28" s="58"/>
      <c r="S28" s="60"/>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61">
        <f t="shared" si="1"/>
        <v>175022.57</v>
      </c>
      <c r="BB28" s="62">
        <f t="shared" si="2"/>
        <v>175022.57</v>
      </c>
      <c r="BC28" s="57" t="str">
        <f t="shared" si="3"/>
        <v>INR  One Lakh Seventy Five Thousand  &amp;Twenty Two  and Paise Fifty Seven Only</v>
      </c>
      <c r="BE28" s="91"/>
      <c r="HR28" s="16"/>
      <c r="HS28" s="16"/>
      <c r="HT28" s="16"/>
      <c r="HU28" s="16"/>
      <c r="HV28" s="16"/>
    </row>
    <row r="29" spans="1:230" s="15" customFormat="1" ht="135.75" customHeight="1">
      <c r="A29" s="67">
        <v>17</v>
      </c>
      <c r="B29" s="75" t="s">
        <v>475</v>
      </c>
      <c r="C29" s="70" t="s">
        <v>59</v>
      </c>
      <c r="D29" s="63">
        <v>5783.242</v>
      </c>
      <c r="E29" s="64" t="s">
        <v>253</v>
      </c>
      <c r="F29" s="74">
        <v>417.41</v>
      </c>
      <c r="G29" s="58"/>
      <c r="H29" s="48"/>
      <c r="I29" s="47" t="s">
        <v>39</v>
      </c>
      <c r="J29" s="49">
        <f>IF(I29="Less(-)",-1,1)</f>
        <v>1</v>
      </c>
      <c r="K29" s="50" t="s">
        <v>64</v>
      </c>
      <c r="L29" s="50" t="s">
        <v>7</v>
      </c>
      <c r="M29" s="59"/>
      <c r="N29" s="58"/>
      <c r="O29" s="58"/>
      <c r="P29" s="60"/>
      <c r="Q29" s="58"/>
      <c r="R29" s="58"/>
      <c r="S29" s="60"/>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61">
        <f>total_amount_ba($B$2,$D$2,D29,F29,J29,K29,M29)</f>
        <v>2413983.04</v>
      </c>
      <c r="BB29" s="62">
        <f>BA29+SUM(N29:AZ29)</f>
        <v>2413983.04</v>
      </c>
      <c r="BC29" s="57" t="str">
        <f>SpellNumber(L29,BB29)</f>
        <v>INR  Twenty Four Lakh Thirteen Thousand Nine Hundred &amp; Eighty Three  and Paise Four Only</v>
      </c>
      <c r="BE29" s="91"/>
      <c r="HR29" s="16"/>
      <c r="HS29" s="16"/>
      <c r="HT29" s="16"/>
      <c r="HU29" s="16"/>
      <c r="HV29" s="16"/>
    </row>
    <row r="30" spans="1:230" s="15" customFormat="1" ht="135.75" customHeight="1">
      <c r="A30" s="67">
        <v>18</v>
      </c>
      <c r="B30" s="75" t="s">
        <v>476</v>
      </c>
      <c r="C30" s="70" t="s">
        <v>60</v>
      </c>
      <c r="D30" s="63">
        <v>1275.81</v>
      </c>
      <c r="E30" s="64" t="s">
        <v>253</v>
      </c>
      <c r="F30" s="74">
        <v>437.77</v>
      </c>
      <c r="G30" s="58"/>
      <c r="H30" s="48"/>
      <c r="I30" s="47" t="s">
        <v>39</v>
      </c>
      <c r="J30" s="49">
        <f t="shared" si="0"/>
        <v>1</v>
      </c>
      <c r="K30" s="50" t="s">
        <v>64</v>
      </c>
      <c r="L30" s="50" t="s">
        <v>7</v>
      </c>
      <c r="M30" s="59"/>
      <c r="N30" s="58"/>
      <c r="O30" s="58"/>
      <c r="P30" s="60"/>
      <c r="Q30" s="58"/>
      <c r="R30" s="58"/>
      <c r="S30" s="60"/>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61">
        <f t="shared" si="1"/>
        <v>558511.34</v>
      </c>
      <c r="BB30" s="62">
        <f t="shared" si="2"/>
        <v>558511.34</v>
      </c>
      <c r="BC30" s="57" t="str">
        <f t="shared" si="3"/>
        <v>INR  Five Lakh Fifty Eight Thousand Five Hundred &amp; Eleven  and Paise Thirty Four Only</v>
      </c>
      <c r="BE30" s="91"/>
      <c r="HR30" s="16"/>
      <c r="HS30" s="16"/>
      <c r="HT30" s="16"/>
      <c r="HU30" s="16"/>
      <c r="HV30" s="16"/>
    </row>
    <row r="31" spans="1:230" s="15" customFormat="1" ht="134.25" customHeight="1">
      <c r="A31" s="67">
        <v>19</v>
      </c>
      <c r="B31" s="75" t="s">
        <v>477</v>
      </c>
      <c r="C31" s="70" t="s">
        <v>70</v>
      </c>
      <c r="D31" s="63">
        <v>922.597</v>
      </c>
      <c r="E31" s="64" t="s">
        <v>253</v>
      </c>
      <c r="F31" s="74">
        <v>458.14</v>
      </c>
      <c r="G31" s="58"/>
      <c r="H31" s="48"/>
      <c r="I31" s="47" t="s">
        <v>39</v>
      </c>
      <c r="J31" s="49">
        <f t="shared" si="0"/>
        <v>1</v>
      </c>
      <c r="K31" s="50" t="s">
        <v>64</v>
      </c>
      <c r="L31" s="50" t="s">
        <v>7</v>
      </c>
      <c r="M31" s="59"/>
      <c r="N31" s="58"/>
      <c r="O31" s="58"/>
      <c r="P31" s="60"/>
      <c r="Q31" s="58"/>
      <c r="R31" s="58"/>
      <c r="S31" s="60"/>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61">
        <f t="shared" si="1"/>
        <v>422678.59</v>
      </c>
      <c r="BB31" s="62">
        <f t="shared" si="2"/>
        <v>422678.59</v>
      </c>
      <c r="BC31" s="57" t="str">
        <f t="shared" si="3"/>
        <v>INR  Four Lakh Twenty Two Thousand Six Hundred &amp; Seventy Eight  and Paise Fifty Nine Only</v>
      </c>
      <c r="BE31" s="91"/>
      <c r="HR31" s="16"/>
      <c r="HS31" s="16"/>
      <c r="HT31" s="16"/>
      <c r="HU31" s="16"/>
      <c r="HV31" s="16"/>
    </row>
    <row r="32" spans="1:230" s="15" customFormat="1" ht="143.25" customHeight="1">
      <c r="A32" s="67">
        <v>20</v>
      </c>
      <c r="B32" s="75" t="s">
        <v>478</v>
      </c>
      <c r="C32" s="70" t="s">
        <v>71</v>
      </c>
      <c r="D32" s="63">
        <v>922.597</v>
      </c>
      <c r="E32" s="64" t="s">
        <v>253</v>
      </c>
      <c r="F32" s="74">
        <v>478.5</v>
      </c>
      <c r="G32" s="58"/>
      <c r="H32" s="48"/>
      <c r="I32" s="47" t="s">
        <v>39</v>
      </c>
      <c r="J32" s="49">
        <f>IF(I32="Less(-)",-1,1)</f>
        <v>1</v>
      </c>
      <c r="K32" s="50" t="s">
        <v>64</v>
      </c>
      <c r="L32" s="50" t="s">
        <v>7</v>
      </c>
      <c r="M32" s="59"/>
      <c r="N32" s="58"/>
      <c r="O32" s="58"/>
      <c r="P32" s="60"/>
      <c r="Q32" s="58"/>
      <c r="R32" s="58"/>
      <c r="S32" s="60"/>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61">
        <f>total_amount_ba($B$2,$D$2,D32,F32,J32,K32,M32)</f>
        <v>441462.66</v>
      </c>
      <c r="BB32" s="62">
        <f>BA32+SUM(N32:AZ32)</f>
        <v>441462.66</v>
      </c>
      <c r="BC32" s="57" t="str">
        <f>SpellNumber(L32,BB32)</f>
        <v>INR  Four Lakh Forty One Thousand Four Hundred &amp; Sixty Two  and Paise Sixty Six Only</v>
      </c>
      <c r="BE32" s="91"/>
      <c r="HR32" s="16"/>
      <c r="HS32" s="16"/>
      <c r="HT32" s="16"/>
      <c r="HU32" s="16"/>
      <c r="HV32" s="16"/>
    </row>
    <row r="33" spans="1:230" s="15" customFormat="1" ht="135.75" customHeight="1">
      <c r="A33" s="67">
        <v>21</v>
      </c>
      <c r="B33" s="75" t="s">
        <v>479</v>
      </c>
      <c r="C33" s="70" t="s">
        <v>72</v>
      </c>
      <c r="D33" s="63">
        <v>922.597</v>
      </c>
      <c r="E33" s="64" t="s">
        <v>253</v>
      </c>
      <c r="F33" s="74">
        <v>498.86</v>
      </c>
      <c r="G33" s="58"/>
      <c r="H33" s="48"/>
      <c r="I33" s="47" t="s">
        <v>39</v>
      </c>
      <c r="J33" s="49">
        <f t="shared" si="0"/>
        <v>1</v>
      </c>
      <c r="K33" s="50" t="s">
        <v>64</v>
      </c>
      <c r="L33" s="50" t="s">
        <v>7</v>
      </c>
      <c r="M33" s="59"/>
      <c r="N33" s="58"/>
      <c r="O33" s="58"/>
      <c r="P33" s="60"/>
      <c r="Q33" s="58"/>
      <c r="R33" s="58"/>
      <c r="S33" s="60"/>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61">
        <f t="shared" si="1"/>
        <v>460246.74</v>
      </c>
      <c r="BB33" s="62">
        <f t="shared" si="2"/>
        <v>460246.74</v>
      </c>
      <c r="BC33" s="57" t="str">
        <f t="shared" si="3"/>
        <v>INR  Four Lakh Sixty Thousand Two Hundred &amp; Forty Six  and Paise Seventy Four Only</v>
      </c>
      <c r="BE33" s="91"/>
      <c r="HR33" s="16"/>
      <c r="HS33" s="16"/>
      <c r="HT33" s="16"/>
      <c r="HU33" s="16"/>
      <c r="HV33" s="16"/>
    </row>
    <row r="34" spans="1:230" s="15" customFormat="1" ht="138.75" customHeight="1">
      <c r="A34" s="67">
        <v>22</v>
      </c>
      <c r="B34" s="75" t="s">
        <v>480</v>
      </c>
      <c r="C34" s="70" t="s">
        <v>73</v>
      </c>
      <c r="D34" s="63">
        <v>123.318</v>
      </c>
      <c r="E34" s="64" t="s">
        <v>253</v>
      </c>
      <c r="F34" s="74">
        <v>523.75</v>
      </c>
      <c r="G34" s="58"/>
      <c r="H34" s="48"/>
      <c r="I34" s="47" t="s">
        <v>39</v>
      </c>
      <c r="J34" s="49">
        <f t="shared" si="0"/>
        <v>1</v>
      </c>
      <c r="K34" s="50" t="s">
        <v>64</v>
      </c>
      <c r="L34" s="50" t="s">
        <v>7</v>
      </c>
      <c r="M34" s="59"/>
      <c r="N34" s="58"/>
      <c r="O34" s="58"/>
      <c r="P34" s="60"/>
      <c r="Q34" s="58"/>
      <c r="R34" s="58"/>
      <c r="S34" s="60"/>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61">
        <f t="shared" si="1"/>
        <v>64587.8</v>
      </c>
      <c r="BB34" s="62">
        <f t="shared" si="2"/>
        <v>64587.8</v>
      </c>
      <c r="BC34" s="57" t="str">
        <f t="shared" si="3"/>
        <v>INR  Sixty Four Thousand Five Hundred &amp; Eighty Seven  and Paise Eighty Only</v>
      </c>
      <c r="BE34" s="91"/>
      <c r="HR34" s="16"/>
      <c r="HS34" s="16"/>
      <c r="HT34" s="16"/>
      <c r="HU34" s="16"/>
      <c r="HV34" s="16"/>
    </row>
    <row r="35" spans="1:230" s="15" customFormat="1" ht="120.75" customHeight="1">
      <c r="A35" s="67">
        <v>23</v>
      </c>
      <c r="B35" s="77" t="s">
        <v>374</v>
      </c>
      <c r="C35" s="70" t="s">
        <v>74</v>
      </c>
      <c r="D35" s="63">
        <v>100</v>
      </c>
      <c r="E35" s="64" t="s">
        <v>254</v>
      </c>
      <c r="F35" s="74">
        <v>80785.78</v>
      </c>
      <c r="G35" s="58"/>
      <c r="H35" s="48"/>
      <c r="I35" s="47" t="s">
        <v>39</v>
      </c>
      <c r="J35" s="49">
        <f t="shared" si="0"/>
        <v>1</v>
      </c>
      <c r="K35" s="50" t="s">
        <v>64</v>
      </c>
      <c r="L35" s="50" t="s">
        <v>7</v>
      </c>
      <c r="M35" s="59"/>
      <c r="N35" s="58"/>
      <c r="O35" s="58"/>
      <c r="P35" s="60"/>
      <c r="Q35" s="58"/>
      <c r="R35" s="58"/>
      <c r="S35" s="60"/>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61">
        <f t="shared" si="1"/>
        <v>8078578</v>
      </c>
      <c r="BB35" s="62">
        <f t="shared" si="2"/>
        <v>8078578</v>
      </c>
      <c r="BC35" s="57" t="str">
        <f t="shared" si="3"/>
        <v>INR  Eighty Lakh Seventy Eight Thousand Five Hundred &amp; Seventy Eight  Only</v>
      </c>
      <c r="BE35" s="91"/>
      <c r="HR35" s="16"/>
      <c r="HS35" s="16"/>
      <c r="HT35" s="16"/>
      <c r="HU35" s="16"/>
      <c r="HV35" s="16"/>
    </row>
    <row r="36" spans="1:230" s="15" customFormat="1" ht="111.75" customHeight="1">
      <c r="A36" s="67">
        <v>24</v>
      </c>
      <c r="B36" s="77" t="s">
        <v>375</v>
      </c>
      <c r="C36" s="70" t="s">
        <v>75</v>
      </c>
      <c r="D36" s="63">
        <v>25.038</v>
      </c>
      <c r="E36" s="64" t="s">
        <v>254</v>
      </c>
      <c r="F36" s="74">
        <v>81328.76</v>
      </c>
      <c r="G36" s="58"/>
      <c r="H36" s="48"/>
      <c r="I36" s="47" t="s">
        <v>39</v>
      </c>
      <c r="J36" s="49">
        <f t="shared" si="0"/>
        <v>1</v>
      </c>
      <c r="K36" s="50" t="s">
        <v>64</v>
      </c>
      <c r="L36" s="50" t="s">
        <v>7</v>
      </c>
      <c r="M36" s="59"/>
      <c r="N36" s="58"/>
      <c r="O36" s="58"/>
      <c r="P36" s="60"/>
      <c r="Q36" s="58"/>
      <c r="R36" s="58"/>
      <c r="S36" s="60"/>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61">
        <f t="shared" si="1"/>
        <v>2036309.49</v>
      </c>
      <c r="BB36" s="62">
        <f t="shared" si="2"/>
        <v>2036309.49</v>
      </c>
      <c r="BC36" s="57" t="str">
        <f t="shared" si="3"/>
        <v>INR  Twenty Lakh Thirty Six Thousand Three Hundred &amp; Nine  and Paise Forty Nine Only</v>
      </c>
      <c r="BE36" s="91"/>
      <c r="HR36" s="16"/>
      <c r="HS36" s="16"/>
      <c r="HT36" s="16"/>
      <c r="HU36" s="16"/>
      <c r="HV36" s="16"/>
    </row>
    <row r="37" spans="1:230" s="15" customFormat="1" ht="116.25" customHeight="1">
      <c r="A37" s="67">
        <v>25</v>
      </c>
      <c r="B37" s="77" t="s">
        <v>376</v>
      </c>
      <c r="C37" s="70" t="s">
        <v>76</v>
      </c>
      <c r="D37" s="63">
        <v>18.106</v>
      </c>
      <c r="E37" s="64" t="s">
        <v>254</v>
      </c>
      <c r="F37" s="74">
        <v>81871.73</v>
      </c>
      <c r="G37" s="58"/>
      <c r="H37" s="48"/>
      <c r="I37" s="47" t="s">
        <v>39</v>
      </c>
      <c r="J37" s="49">
        <f>IF(I37="Less(-)",-1,1)</f>
        <v>1</v>
      </c>
      <c r="K37" s="50" t="s">
        <v>64</v>
      </c>
      <c r="L37" s="50" t="s">
        <v>7</v>
      </c>
      <c r="M37" s="59"/>
      <c r="N37" s="58"/>
      <c r="O37" s="58"/>
      <c r="P37" s="60"/>
      <c r="Q37" s="58"/>
      <c r="R37" s="58"/>
      <c r="S37" s="60"/>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61">
        <f>total_amount_ba($B$2,$D$2,D37,F37,J37,K37,M37)</f>
        <v>1482369.54</v>
      </c>
      <c r="BB37" s="62">
        <f>BA37+SUM(N37:AZ37)</f>
        <v>1482369.54</v>
      </c>
      <c r="BC37" s="57" t="str">
        <f>SpellNumber(L37,BB37)</f>
        <v>INR  Fourteen Lakh Eighty Two Thousand Three Hundred &amp; Sixty Nine  and Paise Fifty Four Only</v>
      </c>
      <c r="BE37" s="91"/>
      <c r="HR37" s="16"/>
      <c r="HS37" s="16"/>
      <c r="HT37" s="16"/>
      <c r="HU37" s="16"/>
      <c r="HV37" s="16"/>
    </row>
    <row r="38" spans="1:230" s="15" customFormat="1" ht="115.5" customHeight="1">
      <c r="A38" s="67">
        <v>26</v>
      </c>
      <c r="B38" s="77" t="s">
        <v>377</v>
      </c>
      <c r="C38" s="70" t="s">
        <v>77</v>
      </c>
      <c r="D38" s="63">
        <v>15.818</v>
      </c>
      <c r="E38" s="64" t="s">
        <v>254</v>
      </c>
      <c r="F38" s="74">
        <v>82414.71</v>
      </c>
      <c r="G38" s="58"/>
      <c r="H38" s="48"/>
      <c r="I38" s="47" t="s">
        <v>39</v>
      </c>
      <c r="J38" s="49">
        <f t="shared" si="0"/>
        <v>1</v>
      </c>
      <c r="K38" s="50" t="s">
        <v>64</v>
      </c>
      <c r="L38" s="50" t="s">
        <v>7</v>
      </c>
      <c r="M38" s="59"/>
      <c r="N38" s="58"/>
      <c r="O38" s="58"/>
      <c r="P38" s="60"/>
      <c r="Q38" s="58"/>
      <c r="R38" s="58"/>
      <c r="S38" s="60"/>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61">
        <f t="shared" si="1"/>
        <v>1303635.88</v>
      </c>
      <c r="BB38" s="62">
        <f t="shared" si="2"/>
        <v>1303635.88</v>
      </c>
      <c r="BC38" s="57" t="str">
        <f t="shared" si="3"/>
        <v>INR  Thirteen Lakh Three Thousand Six Hundred &amp; Thirty Five  and Paise Eighty Eight Only</v>
      </c>
      <c r="BE38" s="91"/>
      <c r="HR38" s="16"/>
      <c r="HS38" s="16"/>
      <c r="HT38" s="16"/>
      <c r="HU38" s="16"/>
      <c r="HV38" s="16"/>
    </row>
    <row r="39" spans="1:230" s="15" customFormat="1" ht="118.5" customHeight="1">
      <c r="A39" s="67">
        <v>27</v>
      </c>
      <c r="B39" s="77" t="s">
        <v>379</v>
      </c>
      <c r="C39" s="70" t="s">
        <v>78</v>
      </c>
      <c r="D39" s="63">
        <v>15.211</v>
      </c>
      <c r="E39" s="64" t="s">
        <v>254</v>
      </c>
      <c r="F39" s="74">
        <v>82957.68</v>
      </c>
      <c r="G39" s="58"/>
      <c r="H39" s="48"/>
      <c r="I39" s="47" t="s">
        <v>39</v>
      </c>
      <c r="J39" s="49">
        <f t="shared" si="0"/>
        <v>1</v>
      </c>
      <c r="K39" s="50" t="s">
        <v>64</v>
      </c>
      <c r="L39" s="50" t="s">
        <v>7</v>
      </c>
      <c r="M39" s="59"/>
      <c r="N39" s="58"/>
      <c r="O39" s="58"/>
      <c r="P39" s="60"/>
      <c r="Q39" s="58"/>
      <c r="R39" s="58"/>
      <c r="S39" s="60"/>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61">
        <f t="shared" si="1"/>
        <v>1261869.27</v>
      </c>
      <c r="BB39" s="62">
        <f t="shared" si="2"/>
        <v>1261869.27</v>
      </c>
      <c r="BC39" s="57" t="str">
        <f t="shared" si="3"/>
        <v>INR  Twelve Lakh Sixty One Thousand Eight Hundred &amp; Sixty Nine  and Paise Twenty Seven Only</v>
      </c>
      <c r="BE39" s="91"/>
      <c r="HR39" s="16"/>
      <c r="HS39" s="16"/>
      <c r="HT39" s="16"/>
      <c r="HU39" s="16"/>
      <c r="HV39" s="16"/>
    </row>
    <row r="40" spans="1:230" s="15" customFormat="1" ht="114.75" customHeight="1">
      <c r="A40" s="67">
        <v>28</v>
      </c>
      <c r="B40" s="77" t="s">
        <v>378</v>
      </c>
      <c r="C40" s="70" t="s">
        <v>79</v>
      </c>
      <c r="D40" s="63">
        <v>2.097</v>
      </c>
      <c r="E40" s="64" t="s">
        <v>254</v>
      </c>
      <c r="F40" s="74">
        <v>83591.16</v>
      </c>
      <c r="G40" s="58"/>
      <c r="H40" s="48"/>
      <c r="I40" s="47" t="s">
        <v>39</v>
      </c>
      <c r="J40" s="49">
        <f>IF(I40="Less(-)",-1,1)</f>
        <v>1</v>
      </c>
      <c r="K40" s="50" t="s">
        <v>64</v>
      </c>
      <c r="L40" s="50" t="s">
        <v>7</v>
      </c>
      <c r="M40" s="59"/>
      <c r="N40" s="58"/>
      <c r="O40" s="58"/>
      <c r="P40" s="60"/>
      <c r="Q40" s="58"/>
      <c r="R40" s="58"/>
      <c r="S40" s="60"/>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61">
        <f>total_amount_ba($B$2,$D$2,D40,F40,J40,K40,M40)</f>
        <v>175290.66</v>
      </c>
      <c r="BB40" s="62">
        <f>BA40+SUM(N40:AZ40)</f>
        <v>175290.66</v>
      </c>
      <c r="BC40" s="57" t="str">
        <f>SpellNumber(L40,BB40)</f>
        <v>INR  One Lakh Seventy Five Thousand Two Hundred &amp; Ninety  and Paise Sixty Six Only</v>
      </c>
      <c r="BE40" s="91"/>
      <c r="HR40" s="16"/>
      <c r="HS40" s="16"/>
      <c r="HT40" s="16"/>
      <c r="HU40" s="16"/>
      <c r="HV40" s="16"/>
    </row>
    <row r="41" spans="1:230" s="15" customFormat="1" ht="43.5" customHeight="1">
      <c r="A41" s="67">
        <v>29</v>
      </c>
      <c r="B41" s="77" t="s">
        <v>317</v>
      </c>
      <c r="C41" s="70" t="s">
        <v>80</v>
      </c>
      <c r="D41" s="63">
        <v>64.181</v>
      </c>
      <c r="E41" s="64" t="s">
        <v>248</v>
      </c>
      <c r="F41" s="74">
        <v>6123.19</v>
      </c>
      <c r="G41" s="58"/>
      <c r="H41" s="48"/>
      <c r="I41" s="47" t="s">
        <v>39</v>
      </c>
      <c r="J41" s="49">
        <f>IF(I41="Less(-)",-1,1)</f>
        <v>1</v>
      </c>
      <c r="K41" s="50" t="s">
        <v>64</v>
      </c>
      <c r="L41" s="50" t="s">
        <v>7</v>
      </c>
      <c r="M41" s="59"/>
      <c r="N41" s="58"/>
      <c r="O41" s="58"/>
      <c r="P41" s="60"/>
      <c r="Q41" s="58"/>
      <c r="R41" s="58"/>
      <c r="S41" s="60"/>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61">
        <f t="shared" si="1"/>
        <v>392992.46</v>
      </c>
      <c r="BB41" s="62">
        <f>BA41+SUM(N41:AZ41)</f>
        <v>392992.46</v>
      </c>
      <c r="BC41" s="57" t="str">
        <f>SpellNumber(L41,BB41)</f>
        <v>INR  Three Lakh Ninety Two Thousand Nine Hundred &amp; Ninety Two  and Paise Forty Six Only</v>
      </c>
      <c r="BE41" s="91"/>
      <c r="HR41" s="16"/>
      <c r="HS41" s="16"/>
      <c r="HT41" s="16"/>
      <c r="HU41" s="16"/>
      <c r="HV41" s="16"/>
    </row>
    <row r="42" spans="1:230" s="15" customFormat="1" ht="38.25" customHeight="1">
      <c r="A42" s="67">
        <v>30</v>
      </c>
      <c r="B42" s="77" t="s">
        <v>318</v>
      </c>
      <c r="C42" s="70" t="s">
        <v>81</v>
      </c>
      <c r="D42" s="63">
        <v>169.241</v>
      </c>
      <c r="E42" s="64" t="s">
        <v>248</v>
      </c>
      <c r="F42" s="74">
        <v>6375.44</v>
      </c>
      <c r="G42" s="58"/>
      <c r="H42" s="48"/>
      <c r="I42" s="47" t="s">
        <v>39</v>
      </c>
      <c r="J42" s="49">
        <f t="shared" si="0"/>
        <v>1</v>
      </c>
      <c r="K42" s="50" t="s">
        <v>64</v>
      </c>
      <c r="L42" s="50" t="s">
        <v>7</v>
      </c>
      <c r="M42" s="59"/>
      <c r="N42" s="58"/>
      <c r="O42" s="58"/>
      <c r="P42" s="60"/>
      <c r="Q42" s="58"/>
      <c r="R42" s="58"/>
      <c r="S42" s="60"/>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61">
        <f t="shared" si="1"/>
        <v>1078985.84</v>
      </c>
      <c r="BB42" s="62">
        <f t="shared" si="2"/>
        <v>1078985.84</v>
      </c>
      <c r="BC42" s="57" t="str">
        <f t="shared" si="3"/>
        <v>INR  Ten Lakh Seventy Eight Thousand Nine Hundred &amp; Eighty Five  and Paise Eighty Four Only</v>
      </c>
      <c r="BE42" s="91"/>
      <c r="HR42" s="16"/>
      <c r="HS42" s="16"/>
      <c r="HT42" s="16"/>
      <c r="HU42" s="16"/>
      <c r="HV42" s="16"/>
    </row>
    <row r="43" spans="1:230" s="15" customFormat="1" ht="38.25" customHeight="1">
      <c r="A43" s="67">
        <v>31</v>
      </c>
      <c r="B43" s="77" t="s">
        <v>319</v>
      </c>
      <c r="C43" s="70" t="s">
        <v>82</v>
      </c>
      <c r="D43" s="63">
        <v>161.455</v>
      </c>
      <c r="E43" s="64" t="s">
        <v>248</v>
      </c>
      <c r="F43" s="74">
        <v>6501.01</v>
      </c>
      <c r="G43" s="58"/>
      <c r="H43" s="48"/>
      <c r="I43" s="47" t="s">
        <v>39</v>
      </c>
      <c r="J43" s="49">
        <f>IF(I43="Less(-)",-1,1)</f>
        <v>1</v>
      </c>
      <c r="K43" s="50" t="s">
        <v>64</v>
      </c>
      <c r="L43" s="50" t="s">
        <v>7</v>
      </c>
      <c r="M43" s="59"/>
      <c r="N43" s="58"/>
      <c r="O43" s="58"/>
      <c r="P43" s="60"/>
      <c r="Q43" s="58"/>
      <c r="R43" s="58"/>
      <c r="S43" s="60"/>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61">
        <f>total_amount_ba($B$2,$D$2,D43,F43,J43,K43,M43)</f>
        <v>1049620.57</v>
      </c>
      <c r="BB43" s="62">
        <f>BA43+SUM(N43:AZ43)</f>
        <v>1049620.57</v>
      </c>
      <c r="BC43" s="57" t="str">
        <f>SpellNumber(L43,BB43)</f>
        <v>INR  Ten Lakh Forty Nine Thousand Six Hundred &amp; Twenty  and Paise Fifty Seven Only</v>
      </c>
      <c r="BE43" s="91"/>
      <c r="HR43" s="16"/>
      <c r="HS43" s="16"/>
      <c r="HT43" s="16"/>
      <c r="HU43" s="16"/>
      <c r="HV43" s="16"/>
    </row>
    <row r="44" spans="1:230" s="15" customFormat="1" ht="38.25" customHeight="1">
      <c r="A44" s="67">
        <v>32</v>
      </c>
      <c r="B44" s="77" t="s">
        <v>320</v>
      </c>
      <c r="C44" s="70" t="s">
        <v>83</v>
      </c>
      <c r="D44" s="63">
        <v>95.955</v>
      </c>
      <c r="E44" s="64" t="s">
        <v>248</v>
      </c>
      <c r="F44" s="74">
        <v>6626.57</v>
      </c>
      <c r="G44" s="58"/>
      <c r="H44" s="48"/>
      <c r="I44" s="47" t="s">
        <v>39</v>
      </c>
      <c r="J44" s="49">
        <f t="shared" si="0"/>
        <v>1</v>
      </c>
      <c r="K44" s="50" t="s">
        <v>64</v>
      </c>
      <c r="L44" s="50" t="s">
        <v>7</v>
      </c>
      <c r="M44" s="59"/>
      <c r="N44" s="58"/>
      <c r="O44" s="58"/>
      <c r="P44" s="60"/>
      <c r="Q44" s="58"/>
      <c r="R44" s="58"/>
      <c r="S44" s="60"/>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61">
        <f t="shared" si="1"/>
        <v>635852.52</v>
      </c>
      <c r="BB44" s="62">
        <f t="shared" si="2"/>
        <v>635852.52</v>
      </c>
      <c r="BC44" s="57" t="str">
        <f t="shared" si="3"/>
        <v>INR  Six Lakh Thirty Five Thousand Eight Hundred &amp; Fifty Two  and Paise Fifty Two Only</v>
      </c>
      <c r="BE44" s="91"/>
      <c r="HR44" s="16"/>
      <c r="HS44" s="16"/>
      <c r="HT44" s="16"/>
      <c r="HU44" s="16"/>
      <c r="HV44" s="16"/>
    </row>
    <row r="45" spans="1:230" s="15" customFormat="1" ht="38.25" customHeight="1">
      <c r="A45" s="67">
        <v>33</v>
      </c>
      <c r="B45" s="77" t="s">
        <v>380</v>
      </c>
      <c r="C45" s="70" t="s">
        <v>84</v>
      </c>
      <c r="D45" s="63">
        <v>79.448</v>
      </c>
      <c r="E45" s="64" t="s">
        <v>248</v>
      </c>
      <c r="F45" s="74">
        <v>6752.13</v>
      </c>
      <c r="G45" s="58"/>
      <c r="H45" s="48"/>
      <c r="I45" s="47" t="s">
        <v>39</v>
      </c>
      <c r="J45" s="49">
        <f t="shared" si="0"/>
        <v>1</v>
      </c>
      <c r="K45" s="50" t="s">
        <v>64</v>
      </c>
      <c r="L45" s="50" t="s">
        <v>7</v>
      </c>
      <c r="M45" s="59"/>
      <c r="N45" s="58"/>
      <c r="O45" s="58"/>
      <c r="P45" s="60"/>
      <c r="Q45" s="58"/>
      <c r="R45" s="58"/>
      <c r="S45" s="60"/>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61">
        <f t="shared" si="1"/>
        <v>536443.22</v>
      </c>
      <c r="BB45" s="62">
        <f t="shared" si="2"/>
        <v>536443.22</v>
      </c>
      <c r="BC45" s="57" t="str">
        <f t="shared" si="3"/>
        <v>INR  Five Lakh Thirty Six Thousand Four Hundred &amp; Forty Three  and Paise Twenty Two Only</v>
      </c>
      <c r="BE45" s="91"/>
      <c r="HR45" s="16"/>
      <c r="HS45" s="16"/>
      <c r="HT45" s="16"/>
      <c r="HU45" s="16"/>
      <c r="HV45" s="16"/>
    </row>
    <row r="46" spans="1:230" s="15" customFormat="1" ht="38.25" customHeight="1">
      <c r="A46" s="67">
        <v>34</v>
      </c>
      <c r="B46" s="77" t="s">
        <v>381</v>
      </c>
      <c r="C46" s="70" t="s">
        <v>85</v>
      </c>
      <c r="D46" s="63">
        <v>82.08</v>
      </c>
      <c r="E46" s="64" t="s">
        <v>248</v>
      </c>
      <c r="F46" s="74">
        <v>6877.7</v>
      </c>
      <c r="G46" s="58"/>
      <c r="H46" s="48"/>
      <c r="I46" s="47" t="s">
        <v>39</v>
      </c>
      <c r="J46" s="49">
        <f t="shared" si="0"/>
        <v>1</v>
      </c>
      <c r="K46" s="50" t="s">
        <v>64</v>
      </c>
      <c r="L46" s="50" t="s">
        <v>7</v>
      </c>
      <c r="M46" s="59"/>
      <c r="N46" s="58"/>
      <c r="O46" s="58"/>
      <c r="P46" s="60"/>
      <c r="Q46" s="58"/>
      <c r="R46" s="58"/>
      <c r="S46" s="60"/>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61">
        <f t="shared" si="1"/>
        <v>564521.62</v>
      </c>
      <c r="BB46" s="62">
        <f t="shared" si="2"/>
        <v>564521.62</v>
      </c>
      <c r="BC46" s="57" t="str">
        <f t="shared" si="3"/>
        <v>INR  Five Lakh Sixty Four Thousand Five Hundred &amp; Twenty One  and Paise Sixty Two Only</v>
      </c>
      <c r="BE46" s="91"/>
      <c r="HR46" s="16"/>
      <c r="HS46" s="16"/>
      <c r="HT46" s="16"/>
      <c r="HU46" s="16"/>
      <c r="HV46" s="16"/>
    </row>
    <row r="47" spans="1:230" s="15" customFormat="1" ht="38.25" customHeight="1">
      <c r="A47" s="67">
        <v>35</v>
      </c>
      <c r="B47" s="77" t="s">
        <v>382</v>
      </c>
      <c r="C47" s="70" t="s">
        <v>86</v>
      </c>
      <c r="D47" s="63">
        <v>8.954</v>
      </c>
      <c r="E47" s="64" t="s">
        <v>248</v>
      </c>
      <c r="F47" s="74">
        <v>7028.15</v>
      </c>
      <c r="G47" s="58"/>
      <c r="H47" s="48"/>
      <c r="I47" s="47" t="s">
        <v>39</v>
      </c>
      <c r="J47" s="49">
        <f t="shared" si="0"/>
        <v>1</v>
      </c>
      <c r="K47" s="50" t="s">
        <v>64</v>
      </c>
      <c r="L47" s="50" t="s">
        <v>7</v>
      </c>
      <c r="M47" s="59"/>
      <c r="N47" s="58"/>
      <c r="O47" s="58"/>
      <c r="P47" s="60"/>
      <c r="Q47" s="58"/>
      <c r="R47" s="58"/>
      <c r="S47" s="60"/>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61">
        <f t="shared" si="1"/>
        <v>62930.06</v>
      </c>
      <c r="BB47" s="62">
        <f t="shared" si="2"/>
        <v>62930.06</v>
      </c>
      <c r="BC47" s="57" t="str">
        <f t="shared" si="3"/>
        <v>INR  Sixty Two Thousand Nine Hundred &amp; Thirty  and Paise Six Only</v>
      </c>
      <c r="BE47" s="91"/>
      <c r="HR47" s="16"/>
      <c r="HS47" s="16"/>
      <c r="HT47" s="16"/>
      <c r="HU47" s="16"/>
      <c r="HV47" s="16"/>
    </row>
    <row r="48" spans="1:230" s="15" customFormat="1" ht="51" customHeight="1">
      <c r="A48" s="67">
        <v>36</v>
      </c>
      <c r="B48" s="75" t="s">
        <v>321</v>
      </c>
      <c r="C48" s="70" t="s">
        <v>87</v>
      </c>
      <c r="D48" s="63">
        <v>202.838</v>
      </c>
      <c r="E48" s="64" t="s">
        <v>247</v>
      </c>
      <c r="F48" s="74">
        <v>832.56</v>
      </c>
      <c r="G48" s="58"/>
      <c r="H48" s="48"/>
      <c r="I48" s="47" t="s">
        <v>39</v>
      </c>
      <c r="J48" s="49">
        <f>IF(I48="Less(-)",-1,1)</f>
        <v>1</v>
      </c>
      <c r="K48" s="50" t="s">
        <v>64</v>
      </c>
      <c r="L48" s="50" t="s">
        <v>7</v>
      </c>
      <c r="M48" s="59"/>
      <c r="N48" s="58"/>
      <c r="O48" s="58"/>
      <c r="P48" s="60"/>
      <c r="Q48" s="58"/>
      <c r="R48" s="58"/>
      <c r="S48" s="60"/>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61">
        <f>total_amount_ba($B$2,$D$2,D48,F48,J48,K48,M48)</f>
        <v>168874.81</v>
      </c>
      <c r="BB48" s="62">
        <f>BA48+SUM(N48:AZ48)</f>
        <v>168874.81</v>
      </c>
      <c r="BC48" s="57" t="str">
        <f>SpellNumber(L48,BB48)</f>
        <v>INR  One Lakh Sixty Eight Thousand Eight Hundred &amp; Seventy Four  and Paise Eighty One Only</v>
      </c>
      <c r="BE48" s="91"/>
      <c r="HR48" s="16"/>
      <c r="HS48" s="16"/>
      <c r="HT48" s="16"/>
      <c r="HU48" s="16"/>
      <c r="HV48" s="16"/>
    </row>
    <row r="49" spans="1:230" s="15" customFormat="1" ht="50.25" customHeight="1">
      <c r="A49" s="67">
        <v>37</v>
      </c>
      <c r="B49" s="75" t="s">
        <v>322</v>
      </c>
      <c r="C49" s="70" t="s">
        <v>88</v>
      </c>
      <c r="D49" s="63">
        <v>382.043</v>
      </c>
      <c r="E49" s="64" t="s">
        <v>255</v>
      </c>
      <c r="F49" s="74">
        <v>846.14</v>
      </c>
      <c r="G49" s="58"/>
      <c r="H49" s="48"/>
      <c r="I49" s="47" t="s">
        <v>39</v>
      </c>
      <c r="J49" s="49">
        <f t="shared" si="0"/>
        <v>1</v>
      </c>
      <c r="K49" s="50" t="s">
        <v>64</v>
      </c>
      <c r="L49" s="50" t="s">
        <v>7</v>
      </c>
      <c r="M49" s="59"/>
      <c r="N49" s="58"/>
      <c r="O49" s="58"/>
      <c r="P49" s="60"/>
      <c r="Q49" s="58"/>
      <c r="R49" s="58"/>
      <c r="S49" s="60"/>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61">
        <f t="shared" si="1"/>
        <v>323261.86</v>
      </c>
      <c r="BB49" s="62">
        <f t="shared" si="2"/>
        <v>323261.86</v>
      </c>
      <c r="BC49" s="57" t="str">
        <f t="shared" si="3"/>
        <v>INR  Three Lakh Twenty Three Thousand Two Hundred &amp; Sixty One  and Paise Eighty Six Only</v>
      </c>
      <c r="BE49" s="91"/>
      <c r="HR49" s="16"/>
      <c r="HS49" s="16"/>
      <c r="HT49" s="16"/>
      <c r="HU49" s="16"/>
      <c r="HV49" s="16"/>
    </row>
    <row r="50" spans="1:230" s="15" customFormat="1" ht="50.25" customHeight="1">
      <c r="A50" s="67">
        <v>38</v>
      </c>
      <c r="B50" s="75" t="s">
        <v>323</v>
      </c>
      <c r="C50" s="70" t="s">
        <v>89</v>
      </c>
      <c r="D50" s="63">
        <v>382.043</v>
      </c>
      <c r="E50" s="64" t="s">
        <v>255</v>
      </c>
      <c r="F50" s="74">
        <v>859.71</v>
      </c>
      <c r="G50" s="58"/>
      <c r="H50" s="48"/>
      <c r="I50" s="47" t="s">
        <v>39</v>
      </c>
      <c r="J50" s="49">
        <f t="shared" si="0"/>
        <v>1</v>
      </c>
      <c r="K50" s="50" t="s">
        <v>64</v>
      </c>
      <c r="L50" s="50" t="s">
        <v>7</v>
      </c>
      <c r="M50" s="59"/>
      <c r="N50" s="58"/>
      <c r="O50" s="58"/>
      <c r="P50" s="60"/>
      <c r="Q50" s="58"/>
      <c r="R50" s="58"/>
      <c r="S50" s="60"/>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61">
        <f t="shared" si="1"/>
        <v>328446.19</v>
      </c>
      <c r="BB50" s="62">
        <f t="shared" si="2"/>
        <v>328446.19</v>
      </c>
      <c r="BC50" s="57" t="str">
        <f t="shared" si="3"/>
        <v>INR  Three Lakh Twenty Eight Thousand Four Hundred &amp; Forty Six  and Paise Nineteen Only</v>
      </c>
      <c r="BE50" s="91"/>
      <c r="HR50" s="16"/>
      <c r="HS50" s="16"/>
      <c r="HT50" s="16"/>
      <c r="HU50" s="16"/>
      <c r="HV50" s="16"/>
    </row>
    <row r="51" spans="1:230" s="15" customFormat="1" ht="50.25" customHeight="1">
      <c r="A51" s="67">
        <v>39</v>
      </c>
      <c r="B51" s="75" t="s">
        <v>383</v>
      </c>
      <c r="C51" s="70" t="s">
        <v>90</v>
      </c>
      <c r="D51" s="63">
        <v>304.028</v>
      </c>
      <c r="E51" s="64" t="s">
        <v>255</v>
      </c>
      <c r="F51" s="74">
        <v>873.29</v>
      </c>
      <c r="G51" s="58"/>
      <c r="H51" s="48"/>
      <c r="I51" s="47" t="s">
        <v>39</v>
      </c>
      <c r="J51" s="49">
        <f t="shared" si="0"/>
        <v>1</v>
      </c>
      <c r="K51" s="50" t="s">
        <v>64</v>
      </c>
      <c r="L51" s="50" t="s">
        <v>7</v>
      </c>
      <c r="M51" s="59"/>
      <c r="N51" s="58"/>
      <c r="O51" s="58"/>
      <c r="P51" s="60"/>
      <c r="Q51" s="58"/>
      <c r="R51" s="58"/>
      <c r="S51" s="60"/>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61">
        <f t="shared" si="1"/>
        <v>265504.61</v>
      </c>
      <c r="BB51" s="62">
        <f t="shared" si="2"/>
        <v>265504.61</v>
      </c>
      <c r="BC51" s="57" t="str">
        <f t="shared" si="3"/>
        <v>INR  Two Lakh Sixty Five Thousand Five Hundred &amp; Four  and Paise Sixty One Only</v>
      </c>
      <c r="BE51" s="91"/>
      <c r="HR51" s="16"/>
      <c r="HS51" s="16"/>
      <c r="HT51" s="16"/>
      <c r="HU51" s="16"/>
      <c r="HV51" s="16"/>
    </row>
    <row r="52" spans="1:230" s="15" customFormat="1" ht="50.25" customHeight="1">
      <c r="A52" s="67">
        <v>40</v>
      </c>
      <c r="B52" s="75" t="s">
        <v>384</v>
      </c>
      <c r="C52" s="70" t="s">
        <v>91</v>
      </c>
      <c r="D52" s="63">
        <v>295.478</v>
      </c>
      <c r="E52" s="64" t="s">
        <v>255</v>
      </c>
      <c r="F52" s="74">
        <v>886.86</v>
      </c>
      <c r="G52" s="58"/>
      <c r="H52" s="48"/>
      <c r="I52" s="47" t="s">
        <v>39</v>
      </c>
      <c r="J52" s="49">
        <f t="shared" si="0"/>
        <v>1</v>
      </c>
      <c r="K52" s="50" t="s">
        <v>64</v>
      </c>
      <c r="L52" s="50" t="s">
        <v>7</v>
      </c>
      <c r="M52" s="59"/>
      <c r="N52" s="58"/>
      <c r="O52" s="58"/>
      <c r="P52" s="60"/>
      <c r="Q52" s="58"/>
      <c r="R52" s="58"/>
      <c r="S52" s="60"/>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61">
        <f t="shared" si="1"/>
        <v>262047.62</v>
      </c>
      <c r="BB52" s="62">
        <f t="shared" si="2"/>
        <v>262047.62</v>
      </c>
      <c r="BC52" s="57" t="str">
        <f t="shared" si="3"/>
        <v>INR  Two Lakh Sixty Two Thousand  &amp;Forty Seven  and Paise Sixty Two Only</v>
      </c>
      <c r="BE52" s="91"/>
      <c r="HR52" s="16"/>
      <c r="HS52" s="16"/>
      <c r="HT52" s="16"/>
      <c r="HU52" s="16"/>
      <c r="HV52" s="16"/>
    </row>
    <row r="53" spans="1:230" s="15" customFormat="1" ht="50.25" customHeight="1">
      <c r="A53" s="67">
        <v>41</v>
      </c>
      <c r="B53" s="75" t="s">
        <v>385</v>
      </c>
      <c r="C53" s="70" t="s">
        <v>92</v>
      </c>
      <c r="D53" s="63">
        <v>46.778</v>
      </c>
      <c r="E53" s="64" t="s">
        <v>255</v>
      </c>
      <c r="F53" s="74">
        <v>901.57</v>
      </c>
      <c r="G53" s="58"/>
      <c r="H53" s="48"/>
      <c r="I53" s="47" t="s">
        <v>39</v>
      </c>
      <c r="J53" s="49">
        <f>IF(I53="Less(-)",-1,1)</f>
        <v>1</v>
      </c>
      <c r="K53" s="50" t="s">
        <v>64</v>
      </c>
      <c r="L53" s="50" t="s">
        <v>7</v>
      </c>
      <c r="M53" s="59"/>
      <c r="N53" s="58"/>
      <c r="O53" s="58"/>
      <c r="P53" s="60"/>
      <c r="Q53" s="58"/>
      <c r="R53" s="58"/>
      <c r="S53" s="60"/>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61">
        <f>total_amount_ba($B$2,$D$2,D53,F53,J53,K53,M53)</f>
        <v>42173.64</v>
      </c>
      <c r="BB53" s="62">
        <f>BA53+SUM(N53:AZ53)</f>
        <v>42173.64</v>
      </c>
      <c r="BC53" s="57" t="str">
        <f>SpellNumber(L53,BB53)</f>
        <v>INR  Forty Two Thousand One Hundred &amp; Seventy Three  and Paise Sixty Four Only</v>
      </c>
      <c r="BE53" s="91"/>
      <c r="HR53" s="16"/>
      <c r="HS53" s="16"/>
      <c r="HT53" s="16"/>
      <c r="HU53" s="16"/>
      <c r="HV53" s="16"/>
    </row>
    <row r="54" spans="1:230" s="15" customFormat="1" ht="147.75" customHeight="1">
      <c r="A54" s="67">
        <v>42</v>
      </c>
      <c r="B54" s="75" t="s">
        <v>481</v>
      </c>
      <c r="C54" s="70" t="s">
        <v>93</v>
      </c>
      <c r="D54" s="63">
        <v>126.569</v>
      </c>
      <c r="E54" s="64" t="s">
        <v>247</v>
      </c>
      <c r="F54" s="74">
        <v>335.97</v>
      </c>
      <c r="G54" s="58"/>
      <c r="H54" s="48"/>
      <c r="I54" s="47" t="s">
        <v>39</v>
      </c>
      <c r="J54" s="49">
        <f>IF(I54="Less(-)",-1,1)</f>
        <v>1</v>
      </c>
      <c r="K54" s="50" t="s">
        <v>64</v>
      </c>
      <c r="L54" s="50" t="s">
        <v>7</v>
      </c>
      <c r="M54" s="59"/>
      <c r="N54" s="58"/>
      <c r="O54" s="58"/>
      <c r="P54" s="60"/>
      <c r="Q54" s="58"/>
      <c r="R54" s="58"/>
      <c r="S54" s="60"/>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61">
        <f>total_amount_ba($B$2,$D$2,D54,F54,J54,K54,M54)</f>
        <v>42523.39</v>
      </c>
      <c r="BB54" s="62">
        <f>BA54+SUM(N54:AZ54)</f>
        <v>42523.39</v>
      </c>
      <c r="BC54" s="57" t="str">
        <f>SpellNumber(L54,BB54)</f>
        <v>INR  Forty Two Thousand Five Hundred &amp; Twenty Three  and Paise Thirty Nine Only</v>
      </c>
      <c r="BE54" s="91"/>
      <c r="HR54" s="16"/>
      <c r="HS54" s="16"/>
      <c r="HT54" s="16"/>
      <c r="HU54" s="16"/>
      <c r="HV54" s="16"/>
    </row>
    <row r="55" spans="1:230" s="15" customFormat="1" ht="48" customHeight="1">
      <c r="A55" s="67">
        <v>43</v>
      </c>
      <c r="B55" s="79" t="s">
        <v>246</v>
      </c>
      <c r="C55" s="70" t="s">
        <v>94</v>
      </c>
      <c r="D55" s="63">
        <v>8330.113</v>
      </c>
      <c r="E55" s="64" t="s">
        <v>255</v>
      </c>
      <c r="F55" s="74">
        <v>23.76</v>
      </c>
      <c r="G55" s="58"/>
      <c r="H55" s="48"/>
      <c r="I55" s="47" t="s">
        <v>39</v>
      </c>
      <c r="J55" s="49">
        <f>IF(I55="Less(-)",-1,1)</f>
        <v>1</v>
      </c>
      <c r="K55" s="50" t="s">
        <v>64</v>
      </c>
      <c r="L55" s="50" t="s">
        <v>7</v>
      </c>
      <c r="M55" s="59"/>
      <c r="N55" s="58"/>
      <c r="O55" s="58"/>
      <c r="P55" s="60"/>
      <c r="Q55" s="58"/>
      <c r="R55" s="58"/>
      <c r="S55" s="60"/>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61">
        <f>total_amount_ba($B$2,$D$2,D55,F55,J55,K55,M55)</f>
        <v>197923.48</v>
      </c>
      <c r="BB55" s="62">
        <f>BA55+SUM(N55:AZ55)</f>
        <v>197923.48</v>
      </c>
      <c r="BC55" s="57" t="str">
        <f>SpellNumber(L55,BB55)</f>
        <v>INR  One Lakh Ninety Seven Thousand Nine Hundred &amp; Twenty Three  and Paise Forty Eight Only</v>
      </c>
      <c r="BE55" s="91"/>
      <c r="HR55" s="16"/>
      <c r="HS55" s="16"/>
      <c r="HT55" s="16"/>
      <c r="HU55" s="16"/>
      <c r="HV55" s="16"/>
    </row>
    <row r="56" spans="1:230" s="15" customFormat="1" ht="87.75" customHeight="1">
      <c r="A56" s="67">
        <v>44</v>
      </c>
      <c r="B56" s="76" t="s">
        <v>386</v>
      </c>
      <c r="C56" s="70" t="s">
        <v>95</v>
      </c>
      <c r="D56" s="63">
        <v>3.744</v>
      </c>
      <c r="E56" s="64" t="s">
        <v>324</v>
      </c>
      <c r="F56" s="74">
        <v>94136.2</v>
      </c>
      <c r="G56" s="58"/>
      <c r="H56" s="48"/>
      <c r="I56" s="47" t="s">
        <v>39</v>
      </c>
      <c r="J56" s="49">
        <f>IF(I56="Less(-)",-1,1)</f>
        <v>1</v>
      </c>
      <c r="K56" s="50" t="s">
        <v>64</v>
      </c>
      <c r="L56" s="50" t="s">
        <v>7</v>
      </c>
      <c r="M56" s="59"/>
      <c r="N56" s="58"/>
      <c r="O56" s="58"/>
      <c r="P56" s="60"/>
      <c r="Q56" s="58"/>
      <c r="R56" s="58"/>
      <c r="S56" s="60"/>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61">
        <f>total_amount_ba($B$2,$D$2,D56,F56,J56,K56,M56)</f>
        <v>352445.93</v>
      </c>
      <c r="BB56" s="62">
        <f>BA56+SUM(N56:AZ56)</f>
        <v>352445.93</v>
      </c>
      <c r="BC56" s="57" t="str">
        <f>SpellNumber(L56,BB56)</f>
        <v>INR  Three Lakh Fifty Two Thousand Four Hundred &amp; Forty Five  and Paise Ninety Three Only</v>
      </c>
      <c r="BE56" s="91"/>
      <c r="HR56" s="16"/>
      <c r="HS56" s="16"/>
      <c r="HT56" s="16"/>
      <c r="HU56" s="16"/>
      <c r="HV56" s="16"/>
    </row>
    <row r="57" spans="1:230" s="15" customFormat="1" ht="87.75" customHeight="1">
      <c r="A57" s="67">
        <v>45</v>
      </c>
      <c r="B57" s="76" t="s">
        <v>387</v>
      </c>
      <c r="C57" s="70" t="s">
        <v>96</v>
      </c>
      <c r="D57" s="63">
        <v>4.056</v>
      </c>
      <c r="E57" s="64" t="s">
        <v>324</v>
      </c>
      <c r="F57" s="74">
        <v>94362.44</v>
      </c>
      <c r="G57" s="58"/>
      <c r="H57" s="48"/>
      <c r="I57" s="47" t="s">
        <v>39</v>
      </c>
      <c r="J57" s="49">
        <f t="shared" si="0"/>
        <v>1</v>
      </c>
      <c r="K57" s="50" t="s">
        <v>64</v>
      </c>
      <c r="L57" s="50" t="s">
        <v>7</v>
      </c>
      <c r="M57" s="59"/>
      <c r="N57" s="58"/>
      <c r="O57" s="58"/>
      <c r="P57" s="60"/>
      <c r="Q57" s="58"/>
      <c r="R57" s="58"/>
      <c r="S57" s="60"/>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61">
        <f t="shared" si="1"/>
        <v>382734.06</v>
      </c>
      <c r="BB57" s="62">
        <f t="shared" si="2"/>
        <v>382734.06</v>
      </c>
      <c r="BC57" s="57" t="str">
        <f t="shared" si="3"/>
        <v>INR  Three Lakh Eighty Two Thousand Seven Hundred &amp; Thirty Four  and Paise Six Only</v>
      </c>
      <c r="BE57" s="91"/>
      <c r="HR57" s="16"/>
      <c r="HS57" s="16"/>
      <c r="HT57" s="16"/>
      <c r="HU57" s="16"/>
      <c r="HV57" s="16"/>
    </row>
    <row r="58" spans="1:230" s="15" customFormat="1" ht="87.75" customHeight="1">
      <c r="A58" s="67">
        <v>46</v>
      </c>
      <c r="B58" s="76" t="s">
        <v>388</v>
      </c>
      <c r="C58" s="70" t="s">
        <v>97</v>
      </c>
      <c r="D58" s="63">
        <v>4.056</v>
      </c>
      <c r="E58" s="64" t="s">
        <v>324</v>
      </c>
      <c r="F58" s="74">
        <v>94588.68</v>
      </c>
      <c r="G58" s="58"/>
      <c r="H58" s="48"/>
      <c r="I58" s="47" t="s">
        <v>39</v>
      </c>
      <c r="J58" s="49">
        <f t="shared" si="0"/>
        <v>1</v>
      </c>
      <c r="K58" s="50" t="s">
        <v>64</v>
      </c>
      <c r="L58" s="50" t="s">
        <v>7</v>
      </c>
      <c r="M58" s="59"/>
      <c r="N58" s="58"/>
      <c r="O58" s="58"/>
      <c r="P58" s="60"/>
      <c r="Q58" s="58"/>
      <c r="R58" s="58"/>
      <c r="S58" s="60"/>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61">
        <f t="shared" si="1"/>
        <v>383651.69</v>
      </c>
      <c r="BB58" s="62">
        <f t="shared" si="2"/>
        <v>383651.69</v>
      </c>
      <c r="BC58" s="57" t="str">
        <f t="shared" si="3"/>
        <v>INR  Three Lakh Eighty Three Thousand Six Hundred &amp; Fifty One  and Paise Sixty Nine Only</v>
      </c>
      <c r="BE58" s="91"/>
      <c r="HR58" s="16"/>
      <c r="HS58" s="16"/>
      <c r="HT58" s="16"/>
      <c r="HU58" s="16"/>
      <c r="HV58" s="16"/>
    </row>
    <row r="59" spans="1:230" s="15" customFormat="1" ht="87.75" customHeight="1">
      <c r="A59" s="67">
        <v>47</v>
      </c>
      <c r="B59" s="76" t="s">
        <v>389</v>
      </c>
      <c r="C59" s="70" t="s">
        <v>98</v>
      </c>
      <c r="D59" s="63">
        <v>4.056</v>
      </c>
      <c r="E59" s="64" t="s">
        <v>324</v>
      </c>
      <c r="F59" s="74">
        <v>94814.92</v>
      </c>
      <c r="G59" s="58"/>
      <c r="H59" s="48"/>
      <c r="I59" s="47" t="s">
        <v>39</v>
      </c>
      <c r="J59" s="49">
        <f>IF(I59="Less(-)",-1,1)</f>
        <v>1</v>
      </c>
      <c r="K59" s="50" t="s">
        <v>64</v>
      </c>
      <c r="L59" s="50" t="s">
        <v>7</v>
      </c>
      <c r="M59" s="59"/>
      <c r="N59" s="58"/>
      <c r="O59" s="58"/>
      <c r="P59" s="60"/>
      <c r="Q59" s="58"/>
      <c r="R59" s="58"/>
      <c r="S59" s="60"/>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61">
        <f>total_amount_ba($B$2,$D$2,D59,F59,J59,K59,M59)</f>
        <v>384569.32</v>
      </c>
      <c r="BB59" s="62">
        <f>BA59+SUM(N59:AZ59)</f>
        <v>384569.32</v>
      </c>
      <c r="BC59" s="57" t="str">
        <f>SpellNumber(L59,BB59)</f>
        <v>INR  Three Lakh Eighty Four Thousand Five Hundred &amp; Sixty Nine  and Paise Thirty Two Only</v>
      </c>
      <c r="BE59" s="91"/>
      <c r="HR59" s="16"/>
      <c r="HS59" s="16"/>
      <c r="HT59" s="16"/>
      <c r="HU59" s="16"/>
      <c r="HV59" s="16"/>
    </row>
    <row r="60" spans="1:230" s="15" customFormat="1" ht="87.75" customHeight="1">
      <c r="A60" s="67">
        <v>48</v>
      </c>
      <c r="B60" s="76" t="s">
        <v>390</v>
      </c>
      <c r="C60" s="70" t="s">
        <v>99</v>
      </c>
      <c r="D60" s="63">
        <v>4.056</v>
      </c>
      <c r="E60" s="64" t="s">
        <v>324</v>
      </c>
      <c r="F60" s="74">
        <v>95041.16</v>
      </c>
      <c r="G60" s="58"/>
      <c r="H60" s="48"/>
      <c r="I60" s="47" t="s">
        <v>39</v>
      </c>
      <c r="J60" s="49">
        <f>IF(I60="Less(-)",-1,1)</f>
        <v>1</v>
      </c>
      <c r="K60" s="50" t="s">
        <v>64</v>
      </c>
      <c r="L60" s="50" t="s">
        <v>7</v>
      </c>
      <c r="M60" s="59"/>
      <c r="N60" s="58"/>
      <c r="O60" s="58"/>
      <c r="P60" s="60"/>
      <c r="Q60" s="58"/>
      <c r="R60" s="58"/>
      <c r="S60" s="60"/>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61">
        <f>total_amount_ba($B$2,$D$2,D60,F60,J60,K60,M60)</f>
        <v>385486.94</v>
      </c>
      <c r="BB60" s="62">
        <f>BA60+SUM(N60:AZ60)</f>
        <v>385486.94</v>
      </c>
      <c r="BC60" s="57" t="str">
        <f>SpellNumber(L60,BB60)</f>
        <v>INR  Three Lakh Eighty Five Thousand Four Hundred &amp; Eighty Six  and Paise Ninety Four Only</v>
      </c>
      <c r="BE60" s="91"/>
      <c r="HR60" s="16"/>
      <c r="HS60" s="16"/>
      <c r="HT60" s="16"/>
      <c r="HU60" s="16"/>
      <c r="HV60" s="16"/>
    </row>
    <row r="61" spans="1:230" s="15" customFormat="1" ht="133.5" customHeight="1">
      <c r="A61" s="67">
        <v>49</v>
      </c>
      <c r="B61" s="80" t="s">
        <v>391</v>
      </c>
      <c r="C61" s="70" t="s">
        <v>100</v>
      </c>
      <c r="D61" s="63">
        <v>42.042</v>
      </c>
      <c r="E61" s="64" t="s">
        <v>247</v>
      </c>
      <c r="F61" s="74">
        <v>2668.5</v>
      </c>
      <c r="G61" s="58"/>
      <c r="H61" s="48"/>
      <c r="I61" s="47" t="s">
        <v>39</v>
      </c>
      <c r="J61" s="49">
        <f>IF(I61="Less(-)",-1,1)</f>
        <v>1</v>
      </c>
      <c r="K61" s="50" t="s">
        <v>64</v>
      </c>
      <c r="L61" s="50" t="s">
        <v>7</v>
      </c>
      <c r="M61" s="59"/>
      <c r="N61" s="58"/>
      <c r="O61" s="58"/>
      <c r="P61" s="60"/>
      <c r="Q61" s="58"/>
      <c r="R61" s="58"/>
      <c r="S61" s="60"/>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61">
        <f>total_amount_ba($B$2,$D$2,D61,F61,J61,K61,M61)</f>
        <v>112189.08</v>
      </c>
      <c r="BB61" s="62">
        <f>BA61+SUM(N61:AZ61)</f>
        <v>112189.08</v>
      </c>
      <c r="BC61" s="57" t="str">
        <f>SpellNumber(L61,BB61)</f>
        <v>INR  One Lakh Twelve Thousand One Hundred &amp; Eighty Nine  and Paise Eight Only</v>
      </c>
      <c r="BE61" s="91"/>
      <c r="HR61" s="16"/>
      <c r="HS61" s="16"/>
      <c r="HT61" s="16"/>
      <c r="HU61" s="16"/>
      <c r="HV61" s="16"/>
    </row>
    <row r="62" spans="1:230" s="15" customFormat="1" ht="121.5">
      <c r="A62" s="67">
        <v>50</v>
      </c>
      <c r="B62" s="80" t="s">
        <v>392</v>
      </c>
      <c r="C62" s="70" t="s">
        <v>101</v>
      </c>
      <c r="D62" s="63">
        <v>27.3</v>
      </c>
      <c r="E62" s="64" t="s">
        <v>247</v>
      </c>
      <c r="F62" s="74">
        <v>2684.34</v>
      </c>
      <c r="G62" s="58"/>
      <c r="H62" s="48"/>
      <c r="I62" s="47" t="s">
        <v>39</v>
      </c>
      <c r="J62" s="49">
        <f>IF(I62="Less(-)",-1,1)</f>
        <v>1</v>
      </c>
      <c r="K62" s="50" t="s">
        <v>64</v>
      </c>
      <c r="L62" s="50" t="s">
        <v>7</v>
      </c>
      <c r="M62" s="59"/>
      <c r="N62" s="58"/>
      <c r="O62" s="58"/>
      <c r="P62" s="60"/>
      <c r="Q62" s="58"/>
      <c r="R62" s="58"/>
      <c r="S62" s="60"/>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61">
        <f>total_amount_ba($B$2,$D$2,D62,F62,J62,K62,M62)</f>
        <v>73282.48</v>
      </c>
      <c r="BB62" s="62">
        <f>BA62+SUM(N62:AZ62)</f>
        <v>73282.48</v>
      </c>
      <c r="BC62" s="57" t="str">
        <f>SpellNumber(L62,BB62)</f>
        <v>INR  Seventy Three Thousand Two Hundred &amp; Eighty Two  and Paise Forty Eight Only</v>
      </c>
      <c r="BE62" s="91"/>
      <c r="HR62" s="16"/>
      <c r="HS62" s="16"/>
      <c r="HT62" s="16"/>
      <c r="HU62" s="16"/>
      <c r="HV62" s="16"/>
    </row>
    <row r="63" spans="1:230" s="15" customFormat="1" ht="121.5">
      <c r="A63" s="67">
        <v>51</v>
      </c>
      <c r="B63" s="80" t="s">
        <v>393</v>
      </c>
      <c r="C63" s="70" t="s">
        <v>102</v>
      </c>
      <c r="D63" s="63">
        <v>27.3</v>
      </c>
      <c r="E63" s="64" t="s">
        <v>247</v>
      </c>
      <c r="F63" s="74">
        <v>2700.17</v>
      </c>
      <c r="G63" s="58"/>
      <c r="H63" s="48"/>
      <c r="I63" s="47" t="s">
        <v>39</v>
      </c>
      <c r="J63" s="49">
        <f t="shared" si="0"/>
        <v>1</v>
      </c>
      <c r="K63" s="50" t="s">
        <v>64</v>
      </c>
      <c r="L63" s="50" t="s">
        <v>7</v>
      </c>
      <c r="M63" s="59"/>
      <c r="N63" s="58"/>
      <c r="O63" s="58"/>
      <c r="P63" s="60"/>
      <c r="Q63" s="58"/>
      <c r="R63" s="58"/>
      <c r="S63" s="60"/>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61">
        <f t="shared" si="1"/>
        <v>73714.64</v>
      </c>
      <c r="BB63" s="62">
        <f t="shared" si="2"/>
        <v>73714.64</v>
      </c>
      <c r="BC63" s="57" t="str">
        <f t="shared" si="3"/>
        <v>INR  Seventy Three Thousand Seven Hundred &amp; Fourteen  and Paise Sixty Four Only</v>
      </c>
      <c r="BE63" s="91"/>
      <c r="HR63" s="16"/>
      <c r="HS63" s="16"/>
      <c r="HT63" s="16"/>
      <c r="HU63" s="16"/>
      <c r="HV63" s="16"/>
    </row>
    <row r="64" spans="1:230" s="15" customFormat="1" ht="121.5">
      <c r="A64" s="67">
        <v>52</v>
      </c>
      <c r="B64" s="80" t="s">
        <v>394</v>
      </c>
      <c r="C64" s="70" t="s">
        <v>103</v>
      </c>
      <c r="D64" s="63">
        <v>25.2</v>
      </c>
      <c r="E64" s="64" t="s">
        <v>247</v>
      </c>
      <c r="F64" s="74">
        <v>2716.01</v>
      </c>
      <c r="G64" s="58"/>
      <c r="H64" s="48"/>
      <c r="I64" s="47" t="s">
        <v>39</v>
      </c>
      <c r="J64" s="49">
        <f t="shared" si="0"/>
        <v>1</v>
      </c>
      <c r="K64" s="50" t="s">
        <v>64</v>
      </c>
      <c r="L64" s="50" t="s">
        <v>7</v>
      </c>
      <c r="M64" s="59"/>
      <c r="N64" s="58"/>
      <c r="O64" s="58"/>
      <c r="P64" s="60"/>
      <c r="Q64" s="58"/>
      <c r="R64" s="58"/>
      <c r="S64" s="60"/>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61">
        <f t="shared" si="1"/>
        <v>68443.45</v>
      </c>
      <c r="BB64" s="62">
        <f t="shared" si="2"/>
        <v>68443.45</v>
      </c>
      <c r="BC64" s="57" t="str">
        <f t="shared" si="3"/>
        <v>INR  Sixty Eight Thousand Four Hundred &amp; Forty Three  and Paise Forty Five Only</v>
      </c>
      <c r="BE64" s="91"/>
      <c r="HR64" s="16"/>
      <c r="HS64" s="16"/>
      <c r="HT64" s="16"/>
      <c r="HU64" s="16"/>
      <c r="HV64" s="16"/>
    </row>
    <row r="65" spans="1:230" s="15" customFormat="1" ht="121.5">
      <c r="A65" s="67">
        <v>53</v>
      </c>
      <c r="B65" s="80" t="s">
        <v>395</v>
      </c>
      <c r="C65" s="70" t="s">
        <v>104</v>
      </c>
      <c r="D65" s="63">
        <v>25.2</v>
      </c>
      <c r="E65" s="64" t="s">
        <v>247</v>
      </c>
      <c r="F65" s="74">
        <v>2731.85</v>
      </c>
      <c r="G65" s="58"/>
      <c r="H65" s="48"/>
      <c r="I65" s="47" t="s">
        <v>39</v>
      </c>
      <c r="J65" s="49">
        <f>IF(I65="Less(-)",-1,1)</f>
        <v>1</v>
      </c>
      <c r="K65" s="50" t="s">
        <v>64</v>
      </c>
      <c r="L65" s="50" t="s">
        <v>7</v>
      </c>
      <c r="M65" s="59"/>
      <c r="N65" s="58"/>
      <c r="O65" s="58"/>
      <c r="P65" s="60"/>
      <c r="Q65" s="58"/>
      <c r="R65" s="58"/>
      <c r="S65" s="60"/>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61">
        <f>total_amount_ba($B$2,$D$2,D65,F65,J65,K65,M65)</f>
        <v>68842.62</v>
      </c>
      <c r="BB65" s="62">
        <f>BA65+SUM(N65:AZ65)</f>
        <v>68842.62</v>
      </c>
      <c r="BC65" s="57" t="str">
        <f>SpellNumber(L65,BB65)</f>
        <v>INR  Sixty Eight Thousand Eight Hundred &amp; Forty Two  and Paise Sixty Two Only</v>
      </c>
      <c r="BE65" s="91"/>
      <c r="HR65" s="16"/>
      <c r="HS65" s="16"/>
      <c r="HT65" s="16"/>
      <c r="HU65" s="16"/>
      <c r="HV65" s="16"/>
    </row>
    <row r="66" spans="1:230" s="15" customFormat="1" ht="121.5">
      <c r="A66" s="67">
        <v>54</v>
      </c>
      <c r="B66" s="80" t="s">
        <v>396</v>
      </c>
      <c r="C66" s="70" t="s">
        <v>105</v>
      </c>
      <c r="D66" s="63">
        <v>4.2</v>
      </c>
      <c r="E66" s="64" t="s">
        <v>247</v>
      </c>
      <c r="F66" s="74">
        <v>2752.21</v>
      </c>
      <c r="G66" s="58"/>
      <c r="H66" s="48"/>
      <c r="I66" s="47" t="s">
        <v>39</v>
      </c>
      <c r="J66" s="49">
        <f>IF(I66="Less(-)",-1,1)</f>
        <v>1</v>
      </c>
      <c r="K66" s="50" t="s">
        <v>64</v>
      </c>
      <c r="L66" s="50" t="s">
        <v>7</v>
      </c>
      <c r="M66" s="59"/>
      <c r="N66" s="58"/>
      <c r="O66" s="58"/>
      <c r="P66" s="60"/>
      <c r="Q66" s="58"/>
      <c r="R66" s="58"/>
      <c r="S66" s="60"/>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61">
        <f>total_amount_ba($B$2,$D$2,D66,F66,J66,K66,M66)</f>
        <v>11559.28</v>
      </c>
      <c r="BB66" s="62">
        <f>BA66+SUM(N66:AZ66)</f>
        <v>11559.28</v>
      </c>
      <c r="BC66" s="57" t="str">
        <f>SpellNumber(L66,BB66)</f>
        <v>INR  Eleven Thousand Five Hundred &amp; Fifty Nine  and Paise Twenty Eight Only</v>
      </c>
      <c r="BE66" s="91"/>
      <c r="HR66" s="16"/>
      <c r="HS66" s="16"/>
      <c r="HT66" s="16"/>
      <c r="HU66" s="16"/>
      <c r="HV66" s="16"/>
    </row>
    <row r="67" spans="1:230" s="15" customFormat="1" ht="108">
      <c r="A67" s="67">
        <v>55</v>
      </c>
      <c r="B67" s="80" t="s">
        <v>397</v>
      </c>
      <c r="C67" s="70" t="s">
        <v>106</v>
      </c>
      <c r="D67" s="63">
        <v>628.65</v>
      </c>
      <c r="E67" s="64" t="s">
        <v>249</v>
      </c>
      <c r="F67" s="74">
        <v>562.21</v>
      </c>
      <c r="G67" s="58"/>
      <c r="H67" s="48"/>
      <c r="I67" s="47" t="s">
        <v>39</v>
      </c>
      <c r="J67" s="49">
        <f t="shared" si="0"/>
        <v>1</v>
      </c>
      <c r="K67" s="50" t="s">
        <v>64</v>
      </c>
      <c r="L67" s="50" t="s">
        <v>7</v>
      </c>
      <c r="M67" s="59"/>
      <c r="N67" s="58"/>
      <c r="O67" s="58"/>
      <c r="P67" s="60"/>
      <c r="Q67" s="58"/>
      <c r="R67" s="58"/>
      <c r="S67" s="60"/>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61">
        <f t="shared" si="1"/>
        <v>353433.32</v>
      </c>
      <c r="BB67" s="62">
        <f t="shared" si="2"/>
        <v>353433.32</v>
      </c>
      <c r="BC67" s="57" t="str">
        <f t="shared" si="3"/>
        <v>INR  Three Lakh Fifty Three Thousand Four Hundred &amp; Thirty Three  and Paise Thirty Two Only</v>
      </c>
      <c r="BE67" s="91"/>
      <c r="HR67" s="16"/>
      <c r="HS67" s="16"/>
      <c r="HT67" s="16"/>
      <c r="HU67" s="16"/>
      <c r="HV67" s="16"/>
    </row>
    <row r="68" spans="1:230" s="15" customFormat="1" ht="118.5" customHeight="1">
      <c r="A68" s="67">
        <v>56</v>
      </c>
      <c r="B68" s="80" t="s">
        <v>398</v>
      </c>
      <c r="C68" s="70" t="s">
        <v>107</v>
      </c>
      <c r="D68" s="63">
        <v>64.35</v>
      </c>
      <c r="E68" s="64" t="s">
        <v>247</v>
      </c>
      <c r="F68" s="74">
        <v>3125.51</v>
      </c>
      <c r="G68" s="58"/>
      <c r="H68" s="48"/>
      <c r="I68" s="47" t="s">
        <v>39</v>
      </c>
      <c r="J68" s="49">
        <f t="shared" si="0"/>
        <v>1</v>
      </c>
      <c r="K68" s="50" t="s">
        <v>64</v>
      </c>
      <c r="L68" s="50" t="s">
        <v>7</v>
      </c>
      <c r="M68" s="59"/>
      <c r="N68" s="58"/>
      <c r="O68" s="58"/>
      <c r="P68" s="60"/>
      <c r="Q68" s="58"/>
      <c r="R68" s="58"/>
      <c r="S68" s="60"/>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61">
        <f t="shared" si="1"/>
        <v>201126.57</v>
      </c>
      <c r="BB68" s="62">
        <f t="shared" si="2"/>
        <v>201126.57</v>
      </c>
      <c r="BC68" s="57" t="str">
        <f t="shared" si="3"/>
        <v>INR  Two Lakh One Thousand One Hundred &amp; Twenty Six  and Paise Fifty Seven Only</v>
      </c>
      <c r="BE68" s="91"/>
      <c r="HR68" s="16"/>
      <c r="HS68" s="16"/>
      <c r="HT68" s="16"/>
      <c r="HU68" s="16"/>
      <c r="HV68" s="16"/>
    </row>
    <row r="69" spans="1:230" s="15" customFormat="1" ht="123.75" customHeight="1">
      <c r="A69" s="67">
        <v>57</v>
      </c>
      <c r="B69" s="80" t="s">
        <v>399</v>
      </c>
      <c r="C69" s="70" t="s">
        <v>108</v>
      </c>
      <c r="D69" s="63">
        <v>148.5</v>
      </c>
      <c r="E69" s="64" t="s">
        <v>247</v>
      </c>
      <c r="F69" s="74">
        <v>3141.34</v>
      </c>
      <c r="G69" s="58"/>
      <c r="H69" s="48"/>
      <c r="I69" s="47" t="s">
        <v>39</v>
      </c>
      <c r="J69" s="49">
        <f t="shared" si="0"/>
        <v>1</v>
      </c>
      <c r="K69" s="50" t="s">
        <v>64</v>
      </c>
      <c r="L69" s="50" t="s">
        <v>7</v>
      </c>
      <c r="M69" s="59"/>
      <c r="N69" s="58"/>
      <c r="O69" s="58"/>
      <c r="P69" s="60"/>
      <c r="Q69" s="58"/>
      <c r="R69" s="58"/>
      <c r="S69" s="60"/>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61">
        <f t="shared" si="1"/>
        <v>466488.99</v>
      </c>
      <c r="BB69" s="62">
        <f t="shared" si="2"/>
        <v>466488.99</v>
      </c>
      <c r="BC69" s="57" t="str">
        <f t="shared" si="3"/>
        <v>INR  Four Lakh Sixty Six Thousand Four Hundred &amp; Eighty Eight  and Paise Ninety Nine Only</v>
      </c>
      <c r="BE69" s="91"/>
      <c r="HR69" s="16"/>
      <c r="HS69" s="16"/>
      <c r="HT69" s="16"/>
      <c r="HU69" s="16"/>
      <c r="HV69" s="16"/>
    </row>
    <row r="70" spans="1:230" s="15" customFormat="1" ht="117" customHeight="1">
      <c r="A70" s="67">
        <v>58</v>
      </c>
      <c r="B70" s="80" t="s">
        <v>400</v>
      </c>
      <c r="C70" s="70" t="s">
        <v>109</v>
      </c>
      <c r="D70" s="63">
        <v>138.6</v>
      </c>
      <c r="E70" s="64" t="s">
        <v>247</v>
      </c>
      <c r="F70" s="74">
        <v>3157.18</v>
      </c>
      <c r="G70" s="58"/>
      <c r="H70" s="48"/>
      <c r="I70" s="47" t="s">
        <v>39</v>
      </c>
      <c r="J70" s="49">
        <f t="shared" si="0"/>
        <v>1</v>
      </c>
      <c r="K70" s="50" t="s">
        <v>64</v>
      </c>
      <c r="L70" s="50" t="s">
        <v>7</v>
      </c>
      <c r="M70" s="59"/>
      <c r="N70" s="58"/>
      <c r="O70" s="58"/>
      <c r="P70" s="60"/>
      <c r="Q70" s="58"/>
      <c r="R70" s="58"/>
      <c r="S70" s="60"/>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61">
        <f t="shared" si="1"/>
        <v>437585.15</v>
      </c>
      <c r="BB70" s="62">
        <f t="shared" si="2"/>
        <v>437585.15</v>
      </c>
      <c r="BC70" s="57" t="str">
        <f t="shared" si="3"/>
        <v>INR  Four Lakh Thirty Seven Thousand Five Hundred &amp; Eighty Five  and Paise Fifteen Only</v>
      </c>
      <c r="BE70" s="91"/>
      <c r="HR70" s="16"/>
      <c r="HS70" s="16"/>
      <c r="HT70" s="16"/>
      <c r="HU70" s="16"/>
      <c r="HV70" s="16"/>
    </row>
    <row r="71" spans="1:230" s="15" customFormat="1" ht="123" customHeight="1">
      <c r="A71" s="67">
        <v>59</v>
      </c>
      <c r="B71" s="80" t="s">
        <v>401</v>
      </c>
      <c r="C71" s="70" t="s">
        <v>110</v>
      </c>
      <c r="D71" s="63">
        <v>138.6</v>
      </c>
      <c r="E71" s="64" t="s">
        <v>247</v>
      </c>
      <c r="F71" s="74">
        <v>3173.02</v>
      </c>
      <c r="G71" s="58"/>
      <c r="H71" s="48"/>
      <c r="I71" s="47" t="s">
        <v>39</v>
      </c>
      <c r="J71" s="49">
        <f t="shared" si="0"/>
        <v>1</v>
      </c>
      <c r="K71" s="50" t="s">
        <v>64</v>
      </c>
      <c r="L71" s="50" t="s">
        <v>7</v>
      </c>
      <c r="M71" s="59"/>
      <c r="N71" s="58"/>
      <c r="O71" s="58"/>
      <c r="P71" s="60"/>
      <c r="Q71" s="58"/>
      <c r="R71" s="58"/>
      <c r="S71" s="60"/>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61">
        <f t="shared" si="1"/>
        <v>439780.57</v>
      </c>
      <c r="BB71" s="62">
        <f t="shared" si="2"/>
        <v>439780.57</v>
      </c>
      <c r="BC71" s="57" t="str">
        <f t="shared" si="3"/>
        <v>INR  Four Lakh Thirty Nine Thousand Seven Hundred &amp; Eighty  and Paise Fifty Seven Only</v>
      </c>
      <c r="BE71" s="91"/>
      <c r="HR71" s="16"/>
      <c r="HS71" s="16"/>
      <c r="HT71" s="16"/>
      <c r="HU71" s="16"/>
      <c r="HV71" s="16"/>
    </row>
    <row r="72" spans="1:230" s="15" customFormat="1" ht="123" customHeight="1">
      <c r="A72" s="67">
        <v>60</v>
      </c>
      <c r="B72" s="80" t="s">
        <v>402</v>
      </c>
      <c r="C72" s="70" t="s">
        <v>111</v>
      </c>
      <c r="D72" s="63">
        <v>138.6</v>
      </c>
      <c r="E72" s="64" t="s">
        <v>247</v>
      </c>
      <c r="F72" s="74">
        <v>3188.85</v>
      </c>
      <c r="G72" s="58"/>
      <c r="H72" s="48"/>
      <c r="I72" s="47" t="s">
        <v>39</v>
      </c>
      <c r="J72" s="49">
        <f>IF(I72="Less(-)",-1,1)</f>
        <v>1</v>
      </c>
      <c r="K72" s="50" t="s">
        <v>64</v>
      </c>
      <c r="L72" s="50" t="s">
        <v>7</v>
      </c>
      <c r="M72" s="59"/>
      <c r="N72" s="58"/>
      <c r="O72" s="58"/>
      <c r="P72" s="60"/>
      <c r="Q72" s="58"/>
      <c r="R72" s="58"/>
      <c r="S72" s="60"/>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61">
        <f>total_amount_ba($B$2,$D$2,D72,F72,J72,K72,M72)</f>
        <v>441974.61</v>
      </c>
      <c r="BB72" s="62">
        <f>BA72+SUM(N72:AZ72)</f>
        <v>441974.61</v>
      </c>
      <c r="BC72" s="57" t="str">
        <f>SpellNumber(L72,BB72)</f>
        <v>INR  Four Lakh Forty One Thousand Nine Hundred &amp; Seventy Four  and Paise Sixty One Only</v>
      </c>
      <c r="BE72" s="91"/>
      <c r="HR72" s="16"/>
      <c r="HS72" s="16"/>
      <c r="HT72" s="16"/>
      <c r="HU72" s="16"/>
      <c r="HV72" s="16"/>
    </row>
    <row r="73" spans="1:230" s="15" customFormat="1" ht="108">
      <c r="A73" s="67">
        <v>61</v>
      </c>
      <c r="B73" s="75" t="s">
        <v>325</v>
      </c>
      <c r="C73" s="70" t="s">
        <v>112</v>
      </c>
      <c r="D73" s="63">
        <v>894.23</v>
      </c>
      <c r="E73" s="64" t="s">
        <v>247</v>
      </c>
      <c r="F73" s="74">
        <v>150.45</v>
      </c>
      <c r="G73" s="58"/>
      <c r="H73" s="48"/>
      <c r="I73" s="47" t="s">
        <v>39</v>
      </c>
      <c r="J73" s="49">
        <f t="shared" si="0"/>
        <v>1</v>
      </c>
      <c r="K73" s="50" t="s">
        <v>64</v>
      </c>
      <c r="L73" s="50" t="s">
        <v>7</v>
      </c>
      <c r="M73" s="59"/>
      <c r="N73" s="58"/>
      <c r="O73" s="58"/>
      <c r="P73" s="60"/>
      <c r="Q73" s="58"/>
      <c r="R73" s="58"/>
      <c r="S73" s="60"/>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61">
        <f aca="true" t="shared" si="4" ref="BA73:BA139">total_amount_ba($B$2,$D$2,D73,F73,J73,K73,M73)</f>
        <v>134536.9</v>
      </c>
      <c r="BB73" s="62">
        <f t="shared" si="2"/>
        <v>134536.9</v>
      </c>
      <c r="BC73" s="57" t="str">
        <f t="shared" si="3"/>
        <v>INR  One Lakh Thirty Four Thousand Five Hundred &amp; Thirty Six  and Paise Ninety Only</v>
      </c>
      <c r="BE73" s="91"/>
      <c r="HR73" s="16"/>
      <c r="HS73" s="16"/>
      <c r="HT73" s="16"/>
      <c r="HU73" s="16"/>
      <c r="HV73" s="16"/>
    </row>
    <row r="74" spans="1:230" s="15" customFormat="1" ht="106.5" customHeight="1">
      <c r="A74" s="67">
        <v>62</v>
      </c>
      <c r="B74" s="75" t="s">
        <v>326</v>
      </c>
      <c r="C74" s="70" t="s">
        <v>113</v>
      </c>
      <c r="D74" s="63">
        <v>938.942</v>
      </c>
      <c r="E74" s="64" t="s">
        <v>247</v>
      </c>
      <c r="F74" s="74">
        <v>154.97</v>
      </c>
      <c r="G74" s="58"/>
      <c r="H74" s="48"/>
      <c r="I74" s="47" t="s">
        <v>39</v>
      </c>
      <c r="J74" s="49">
        <f t="shared" si="0"/>
        <v>1</v>
      </c>
      <c r="K74" s="50" t="s">
        <v>64</v>
      </c>
      <c r="L74" s="50" t="s">
        <v>7</v>
      </c>
      <c r="M74" s="59"/>
      <c r="N74" s="58"/>
      <c r="O74" s="58"/>
      <c r="P74" s="60"/>
      <c r="Q74" s="58"/>
      <c r="R74" s="58"/>
      <c r="S74" s="60"/>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61">
        <f t="shared" si="4"/>
        <v>145507.84</v>
      </c>
      <c r="BB74" s="62">
        <f t="shared" si="2"/>
        <v>145507.84</v>
      </c>
      <c r="BC74" s="57" t="str">
        <f t="shared" si="3"/>
        <v>INR  One Lakh Forty Five Thousand Five Hundred &amp; Seven  and Paise Eighty Four Only</v>
      </c>
      <c r="BE74" s="91"/>
      <c r="HR74" s="16"/>
      <c r="HS74" s="16"/>
      <c r="HT74" s="16"/>
      <c r="HU74" s="16"/>
      <c r="HV74" s="16"/>
    </row>
    <row r="75" spans="1:230" s="15" customFormat="1" ht="106.5" customHeight="1">
      <c r="A75" s="67">
        <v>63</v>
      </c>
      <c r="B75" s="75" t="s">
        <v>404</v>
      </c>
      <c r="C75" s="70" t="s">
        <v>114</v>
      </c>
      <c r="D75" s="63">
        <v>618.443</v>
      </c>
      <c r="E75" s="64" t="s">
        <v>247</v>
      </c>
      <c r="F75" s="74">
        <v>159.5</v>
      </c>
      <c r="G75" s="58"/>
      <c r="H75" s="48"/>
      <c r="I75" s="47" t="s">
        <v>39</v>
      </c>
      <c r="J75" s="49">
        <f t="shared" si="0"/>
        <v>1</v>
      </c>
      <c r="K75" s="50" t="s">
        <v>64</v>
      </c>
      <c r="L75" s="50" t="s">
        <v>7</v>
      </c>
      <c r="M75" s="59"/>
      <c r="N75" s="58"/>
      <c r="O75" s="58"/>
      <c r="P75" s="60"/>
      <c r="Q75" s="58"/>
      <c r="R75" s="58"/>
      <c r="S75" s="60"/>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61">
        <f t="shared" si="4"/>
        <v>98641.66</v>
      </c>
      <c r="BB75" s="62">
        <f t="shared" si="2"/>
        <v>98641.66</v>
      </c>
      <c r="BC75" s="57" t="str">
        <f t="shared" si="3"/>
        <v>INR  Ninety Eight Thousand Six Hundred &amp; Forty One  and Paise Sixty Six Only</v>
      </c>
      <c r="BE75" s="91"/>
      <c r="HR75" s="16"/>
      <c r="HS75" s="16"/>
      <c r="HT75" s="16"/>
      <c r="HU75" s="16"/>
      <c r="HV75" s="16"/>
    </row>
    <row r="76" spans="1:230" s="15" customFormat="1" ht="106.5" customHeight="1">
      <c r="A76" s="67">
        <v>64</v>
      </c>
      <c r="B76" s="75" t="s">
        <v>405</v>
      </c>
      <c r="C76" s="70" t="s">
        <v>115</v>
      </c>
      <c r="D76" s="63">
        <v>628.037</v>
      </c>
      <c r="E76" s="64" t="s">
        <v>247</v>
      </c>
      <c r="F76" s="74">
        <v>164.02</v>
      </c>
      <c r="G76" s="58"/>
      <c r="H76" s="48"/>
      <c r="I76" s="47" t="s">
        <v>39</v>
      </c>
      <c r="J76" s="49">
        <f>IF(I76="Less(-)",-1,1)</f>
        <v>1</v>
      </c>
      <c r="K76" s="50" t="s">
        <v>64</v>
      </c>
      <c r="L76" s="50" t="s">
        <v>7</v>
      </c>
      <c r="M76" s="59"/>
      <c r="N76" s="58"/>
      <c r="O76" s="58"/>
      <c r="P76" s="60"/>
      <c r="Q76" s="58"/>
      <c r="R76" s="58"/>
      <c r="S76" s="60"/>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61">
        <f>total_amount_ba($B$2,$D$2,D76,F76,J76,K76,M76)</f>
        <v>103010.63</v>
      </c>
      <c r="BB76" s="62">
        <f>BA76+SUM(N76:AZ76)</f>
        <v>103010.63</v>
      </c>
      <c r="BC76" s="57" t="str">
        <f>SpellNumber(L76,BB76)</f>
        <v>INR  One Lakh Three Thousand  &amp;Ten  and Paise Sixty Three Only</v>
      </c>
      <c r="BE76" s="91"/>
      <c r="HR76" s="16"/>
      <c r="HS76" s="16"/>
      <c r="HT76" s="16"/>
      <c r="HU76" s="16"/>
      <c r="HV76" s="16"/>
    </row>
    <row r="77" spans="1:230" s="15" customFormat="1" ht="106.5" customHeight="1">
      <c r="A77" s="67">
        <v>65</v>
      </c>
      <c r="B77" s="75" t="s">
        <v>403</v>
      </c>
      <c r="C77" s="70" t="s">
        <v>116</v>
      </c>
      <c r="D77" s="63">
        <v>598.13</v>
      </c>
      <c r="E77" s="64" t="s">
        <v>247</v>
      </c>
      <c r="F77" s="74">
        <v>168.55</v>
      </c>
      <c r="G77" s="58"/>
      <c r="H77" s="48"/>
      <c r="I77" s="47" t="s">
        <v>39</v>
      </c>
      <c r="J77" s="49">
        <f t="shared" si="0"/>
        <v>1</v>
      </c>
      <c r="K77" s="50" t="s">
        <v>64</v>
      </c>
      <c r="L77" s="50" t="s">
        <v>7</v>
      </c>
      <c r="M77" s="59"/>
      <c r="N77" s="58"/>
      <c r="O77" s="58"/>
      <c r="P77" s="60"/>
      <c r="Q77" s="58"/>
      <c r="R77" s="58"/>
      <c r="S77" s="60"/>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61">
        <f t="shared" si="4"/>
        <v>100814.81</v>
      </c>
      <c r="BB77" s="62">
        <f t="shared" si="2"/>
        <v>100814.81</v>
      </c>
      <c r="BC77" s="57" t="str">
        <f t="shared" si="3"/>
        <v>INR  One Lakh Eight Hundred &amp; Fourteen  and Paise Eighty One Only</v>
      </c>
      <c r="BE77" s="91"/>
      <c r="HR77" s="16"/>
      <c r="HS77" s="16"/>
      <c r="HT77" s="16"/>
      <c r="HU77" s="16"/>
      <c r="HV77" s="16"/>
    </row>
    <row r="78" spans="1:230" s="15" customFormat="1" ht="106.5" customHeight="1">
      <c r="A78" s="67">
        <v>66</v>
      </c>
      <c r="B78" s="75" t="s">
        <v>406</v>
      </c>
      <c r="C78" s="70" t="s">
        <v>117</v>
      </c>
      <c r="D78" s="63">
        <v>43.52</v>
      </c>
      <c r="E78" s="64" t="s">
        <v>247</v>
      </c>
      <c r="F78" s="74">
        <v>174.2</v>
      </c>
      <c r="G78" s="58"/>
      <c r="H78" s="48"/>
      <c r="I78" s="47" t="s">
        <v>39</v>
      </c>
      <c r="J78" s="49">
        <f aca="true" t="shared" si="5" ref="J78:J147">IF(I78="Less(-)",-1,1)</f>
        <v>1</v>
      </c>
      <c r="K78" s="50" t="s">
        <v>64</v>
      </c>
      <c r="L78" s="50" t="s">
        <v>7</v>
      </c>
      <c r="M78" s="59"/>
      <c r="N78" s="58"/>
      <c r="O78" s="58"/>
      <c r="P78" s="60"/>
      <c r="Q78" s="58"/>
      <c r="R78" s="58"/>
      <c r="S78" s="60"/>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61">
        <f t="shared" si="4"/>
        <v>7581.18</v>
      </c>
      <c r="BB78" s="62">
        <f aca="true" t="shared" si="6" ref="BB78:BB147">BA78+SUM(N78:AZ78)</f>
        <v>7581.18</v>
      </c>
      <c r="BC78" s="57" t="str">
        <f aca="true" t="shared" si="7" ref="BC78:BC147">SpellNumber(L78,BB78)</f>
        <v>INR  Seven Thousand Five Hundred &amp; Eighty One  and Paise Eighteen Only</v>
      </c>
      <c r="BE78" s="91"/>
      <c r="HR78" s="16"/>
      <c r="HS78" s="16"/>
      <c r="HT78" s="16"/>
      <c r="HU78" s="16"/>
      <c r="HV78" s="16"/>
    </row>
    <row r="79" spans="1:230" s="15" customFormat="1" ht="108">
      <c r="A79" s="67">
        <v>67</v>
      </c>
      <c r="B79" s="75" t="s">
        <v>408</v>
      </c>
      <c r="C79" s="70" t="s">
        <v>118</v>
      </c>
      <c r="D79" s="63">
        <v>698.374</v>
      </c>
      <c r="E79" s="64" t="s">
        <v>247</v>
      </c>
      <c r="F79" s="74">
        <v>197.96</v>
      </c>
      <c r="G79" s="58"/>
      <c r="H79" s="48"/>
      <c r="I79" s="47" t="s">
        <v>39</v>
      </c>
      <c r="J79" s="49">
        <f>IF(I79="Less(-)",-1,1)</f>
        <v>1</v>
      </c>
      <c r="K79" s="50" t="s">
        <v>64</v>
      </c>
      <c r="L79" s="50" t="s">
        <v>7</v>
      </c>
      <c r="M79" s="59"/>
      <c r="N79" s="58"/>
      <c r="O79" s="58"/>
      <c r="P79" s="60"/>
      <c r="Q79" s="58"/>
      <c r="R79" s="58"/>
      <c r="S79" s="60"/>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61">
        <f>total_amount_ba($B$2,$D$2,D79,F79,J79,K79,M79)</f>
        <v>138250.12</v>
      </c>
      <c r="BB79" s="62">
        <f>BA79+SUM(N79:AZ79)</f>
        <v>138250.12</v>
      </c>
      <c r="BC79" s="57" t="str">
        <f>SpellNumber(L79,BB79)</f>
        <v>INR  One Lakh Thirty Eight Thousand Two Hundred &amp; Fifty  and Paise Twelve Only</v>
      </c>
      <c r="BE79" s="91"/>
      <c r="HR79" s="16"/>
      <c r="HS79" s="16"/>
      <c r="HT79" s="16"/>
      <c r="HU79" s="16"/>
      <c r="HV79" s="16"/>
    </row>
    <row r="80" spans="1:230" s="15" customFormat="1" ht="102.75" customHeight="1">
      <c r="A80" s="67">
        <v>68</v>
      </c>
      <c r="B80" s="75" t="s">
        <v>409</v>
      </c>
      <c r="C80" s="70" t="s">
        <v>119</v>
      </c>
      <c r="D80" s="63">
        <v>640.343</v>
      </c>
      <c r="E80" s="64" t="s">
        <v>247</v>
      </c>
      <c r="F80" s="74">
        <v>202.48</v>
      </c>
      <c r="G80" s="58"/>
      <c r="H80" s="48"/>
      <c r="I80" s="47" t="s">
        <v>39</v>
      </c>
      <c r="J80" s="49">
        <f t="shared" si="5"/>
        <v>1</v>
      </c>
      <c r="K80" s="50" t="s">
        <v>64</v>
      </c>
      <c r="L80" s="50" t="s">
        <v>7</v>
      </c>
      <c r="M80" s="59"/>
      <c r="N80" s="58"/>
      <c r="O80" s="58"/>
      <c r="P80" s="60"/>
      <c r="Q80" s="58"/>
      <c r="R80" s="58"/>
      <c r="S80" s="60"/>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61">
        <f t="shared" si="4"/>
        <v>129656.65</v>
      </c>
      <c r="BB80" s="62">
        <f t="shared" si="6"/>
        <v>129656.65</v>
      </c>
      <c r="BC80" s="57" t="str">
        <f t="shared" si="7"/>
        <v>INR  One Lakh Twenty Nine Thousand Six Hundred &amp; Fifty Six  and Paise Sixty Five Only</v>
      </c>
      <c r="BE80" s="91"/>
      <c r="HR80" s="16"/>
      <c r="HS80" s="16"/>
      <c r="HT80" s="16"/>
      <c r="HU80" s="16"/>
      <c r="HV80" s="16"/>
    </row>
    <row r="81" spans="1:230" s="15" customFormat="1" ht="102.75" customHeight="1">
      <c r="A81" s="67">
        <v>69</v>
      </c>
      <c r="B81" s="75" t="s">
        <v>410</v>
      </c>
      <c r="C81" s="70" t="s">
        <v>120</v>
      </c>
      <c r="D81" s="63">
        <v>408.218</v>
      </c>
      <c r="E81" s="64" t="s">
        <v>247</v>
      </c>
      <c r="F81" s="74">
        <v>207.01</v>
      </c>
      <c r="G81" s="58"/>
      <c r="H81" s="48"/>
      <c r="I81" s="47" t="s">
        <v>39</v>
      </c>
      <c r="J81" s="49">
        <f t="shared" si="5"/>
        <v>1</v>
      </c>
      <c r="K81" s="50" t="s">
        <v>64</v>
      </c>
      <c r="L81" s="50" t="s">
        <v>7</v>
      </c>
      <c r="M81" s="59"/>
      <c r="N81" s="58"/>
      <c r="O81" s="58"/>
      <c r="P81" s="60"/>
      <c r="Q81" s="58"/>
      <c r="R81" s="58"/>
      <c r="S81" s="60"/>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61">
        <f t="shared" si="4"/>
        <v>84505.21</v>
      </c>
      <c r="BB81" s="62">
        <f t="shared" si="6"/>
        <v>84505.21</v>
      </c>
      <c r="BC81" s="57" t="str">
        <f t="shared" si="7"/>
        <v>INR  Eighty Four Thousand Five Hundred &amp; Five  and Paise Twenty One Only</v>
      </c>
      <c r="BE81" s="91"/>
      <c r="HR81" s="16"/>
      <c r="HS81" s="16"/>
      <c r="HT81" s="16"/>
      <c r="HU81" s="16"/>
      <c r="HV81" s="16"/>
    </row>
    <row r="82" spans="1:230" s="15" customFormat="1" ht="102.75" customHeight="1">
      <c r="A82" s="67">
        <v>70</v>
      </c>
      <c r="B82" s="75" t="s">
        <v>411</v>
      </c>
      <c r="C82" s="70" t="s">
        <v>121</v>
      </c>
      <c r="D82" s="63">
        <v>408.218</v>
      </c>
      <c r="E82" s="64" t="s">
        <v>247</v>
      </c>
      <c r="F82" s="74">
        <v>211.53</v>
      </c>
      <c r="G82" s="58"/>
      <c r="H82" s="48"/>
      <c r="I82" s="47" t="s">
        <v>39</v>
      </c>
      <c r="J82" s="49">
        <f>IF(I82="Less(-)",-1,1)</f>
        <v>1</v>
      </c>
      <c r="K82" s="50" t="s">
        <v>64</v>
      </c>
      <c r="L82" s="50" t="s">
        <v>7</v>
      </c>
      <c r="M82" s="59"/>
      <c r="N82" s="58"/>
      <c r="O82" s="58"/>
      <c r="P82" s="60"/>
      <c r="Q82" s="58"/>
      <c r="R82" s="58"/>
      <c r="S82" s="60"/>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61">
        <f>total_amount_ba($B$2,$D$2,D82,F82,J82,K82,M82)</f>
        <v>86350.35</v>
      </c>
      <c r="BB82" s="62">
        <f>BA82+SUM(N82:AZ82)</f>
        <v>86350.35</v>
      </c>
      <c r="BC82" s="57" t="str">
        <f>SpellNumber(L82,BB82)</f>
        <v>INR  Eighty Six Thousand Three Hundred &amp; Fifty  and Paise Thirty Five Only</v>
      </c>
      <c r="BE82" s="91"/>
      <c r="HR82" s="16"/>
      <c r="HS82" s="16"/>
      <c r="HT82" s="16"/>
      <c r="HU82" s="16"/>
      <c r="HV82" s="16"/>
    </row>
    <row r="83" spans="1:230" s="15" customFormat="1" ht="102.75" customHeight="1">
      <c r="A83" s="67">
        <v>71</v>
      </c>
      <c r="B83" s="75" t="s">
        <v>412</v>
      </c>
      <c r="C83" s="70" t="s">
        <v>122</v>
      </c>
      <c r="D83" s="63">
        <v>408.218</v>
      </c>
      <c r="E83" s="64" t="s">
        <v>247</v>
      </c>
      <c r="F83" s="74">
        <v>216.06</v>
      </c>
      <c r="G83" s="58"/>
      <c r="H83" s="48"/>
      <c r="I83" s="47" t="s">
        <v>39</v>
      </c>
      <c r="J83" s="49">
        <f t="shared" si="5"/>
        <v>1</v>
      </c>
      <c r="K83" s="50" t="s">
        <v>64</v>
      </c>
      <c r="L83" s="50" t="s">
        <v>7</v>
      </c>
      <c r="M83" s="59"/>
      <c r="N83" s="58"/>
      <c r="O83" s="58"/>
      <c r="P83" s="60"/>
      <c r="Q83" s="58"/>
      <c r="R83" s="58"/>
      <c r="S83" s="60"/>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61">
        <f t="shared" si="4"/>
        <v>88199.58</v>
      </c>
      <c r="BB83" s="62">
        <f t="shared" si="6"/>
        <v>88199.58</v>
      </c>
      <c r="BC83" s="57" t="str">
        <f t="shared" si="7"/>
        <v>INR  Eighty Eight Thousand One Hundred &amp; Ninety Nine  and Paise Fifty Eight Only</v>
      </c>
      <c r="BE83" s="91"/>
      <c r="HR83" s="16"/>
      <c r="HS83" s="16"/>
      <c r="HT83" s="16"/>
      <c r="HU83" s="16"/>
      <c r="HV83" s="16"/>
    </row>
    <row r="84" spans="1:230" s="15" customFormat="1" ht="102.75" customHeight="1">
      <c r="A84" s="67">
        <v>72</v>
      </c>
      <c r="B84" s="75" t="s">
        <v>407</v>
      </c>
      <c r="C84" s="70" t="s">
        <v>123</v>
      </c>
      <c r="D84" s="63">
        <v>228.015</v>
      </c>
      <c r="E84" s="64" t="s">
        <v>247</v>
      </c>
      <c r="F84" s="74">
        <v>221.72</v>
      </c>
      <c r="G84" s="58"/>
      <c r="H84" s="48"/>
      <c r="I84" s="47" t="s">
        <v>39</v>
      </c>
      <c r="J84" s="49">
        <f t="shared" si="5"/>
        <v>1</v>
      </c>
      <c r="K84" s="50" t="s">
        <v>64</v>
      </c>
      <c r="L84" s="50" t="s">
        <v>7</v>
      </c>
      <c r="M84" s="59"/>
      <c r="N84" s="58"/>
      <c r="O84" s="58"/>
      <c r="P84" s="60"/>
      <c r="Q84" s="58"/>
      <c r="R84" s="58"/>
      <c r="S84" s="60"/>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61">
        <f t="shared" si="4"/>
        <v>50555.49</v>
      </c>
      <c r="BB84" s="62">
        <f t="shared" si="6"/>
        <v>50555.49</v>
      </c>
      <c r="BC84" s="57" t="str">
        <f t="shared" si="7"/>
        <v>INR  Fifty Thousand Five Hundred &amp; Fifty Five  and Paise Forty Nine Only</v>
      </c>
      <c r="BE84" s="91"/>
      <c r="HR84" s="16"/>
      <c r="HS84" s="16"/>
      <c r="HT84" s="16"/>
      <c r="HU84" s="16"/>
      <c r="HV84" s="16"/>
    </row>
    <row r="85" spans="1:230" s="15" customFormat="1" ht="103.5" customHeight="1">
      <c r="A85" s="67">
        <v>73</v>
      </c>
      <c r="B85" s="75" t="s">
        <v>414</v>
      </c>
      <c r="C85" s="70" t="s">
        <v>124</v>
      </c>
      <c r="D85" s="63">
        <v>1573.798</v>
      </c>
      <c r="E85" s="64" t="s">
        <v>247</v>
      </c>
      <c r="F85" s="74">
        <v>170.81</v>
      </c>
      <c r="G85" s="58"/>
      <c r="H85" s="48"/>
      <c r="I85" s="47" t="s">
        <v>39</v>
      </c>
      <c r="J85" s="49">
        <f t="shared" si="5"/>
        <v>1</v>
      </c>
      <c r="K85" s="50" t="s">
        <v>64</v>
      </c>
      <c r="L85" s="50" t="s">
        <v>7</v>
      </c>
      <c r="M85" s="59"/>
      <c r="N85" s="58"/>
      <c r="O85" s="58"/>
      <c r="P85" s="60"/>
      <c r="Q85" s="58"/>
      <c r="R85" s="58"/>
      <c r="S85" s="60"/>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61">
        <f t="shared" si="4"/>
        <v>268820.44</v>
      </c>
      <c r="BB85" s="62">
        <f t="shared" si="6"/>
        <v>268820.44</v>
      </c>
      <c r="BC85" s="57" t="str">
        <f t="shared" si="7"/>
        <v>INR  Two Lakh Sixty Eight Thousand Eight Hundred &amp; Twenty  and Paise Forty Four Only</v>
      </c>
      <c r="BE85" s="91"/>
      <c r="HR85" s="16"/>
      <c r="HS85" s="16"/>
      <c r="HT85" s="16"/>
      <c r="HU85" s="16"/>
      <c r="HV85" s="16"/>
    </row>
    <row r="86" spans="1:230" s="15" customFormat="1" ht="108">
      <c r="A86" s="67">
        <v>74</v>
      </c>
      <c r="B86" s="75" t="s">
        <v>415</v>
      </c>
      <c r="C86" s="70" t="s">
        <v>125</v>
      </c>
      <c r="D86" s="63">
        <v>1845.958</v>
      </c>
      <c r="E86" s="64" t="s">
        <v>247</v>
      </c>
      <c r="F86" s="74">
        <v>175.34</v>
      </c>
      <c r="G86" s="58"/>
      <c r="H86" s="48"/>
      <c r="I86" s="47" t="s">
        <v>39</v>
      </c>
      <c r="J86" s="49">
        <f t="shared" si="5"/>
        <v>1</v>
      </c>
      <c r="K86" s="50" t="s">
        <v>64</v>
      </c>
      <c r="L86" s="50" t="s">
        <v>7</v>
      </c>
      <c r="M86" s="59"/>
      <c r="N86" s="58"/>
      <c r="O86" s="58"/>
      <c r="P86" s="60"/>
      <c r="Q86" s="58"/>
      <c r="R86" s="58"/>
      <c r="S86" s="60"/>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61">
        <f t="shared" si="4"/>
        <v>323670.28</v>
      </c>
      <c r="BB86" s="62">
        <f t="shared" si="6"/>
        <v>323670.28</v>
      </c>
      <c r="BC86" s="57" t="str">
        <f t="shared" si="7"/>
        <v>INR  Three Lakh Twenty Three Thousand Six Hundred &amp; Seventy  and Paise Twenty Eight Only</v>
      </c>
      <c r="BE86" s="91"/>
      <c r="HR86" s="16"/>
      <c r="HS86" s="16"/>
      <c r="HT86" s="16"/>
      <c r="HU86" s="16"/>
      <c r="HV86" s="16"/>
    </row>
    <row r="87" spans="1:230" s="15" customFormat="1" ht="101.25" customHeight="1">
      <c r="A87" s="67">
        <v>75</v>
      </c>
      <c r="B87" s="75" t="s">
        <v>416</v>
      </c>
      <c r="C87" s="70" t="s">
        <v>126</v>
      </c>
      <c r="D87" s="63">
        <v>1384.208</v>
      </c>
      <c r="E87" s="64" t="s">
        <v>247</v>
      </c>
      <c r="F87" s="74">
        <v>179.86</v>
      </c>
      <c r="G87" s="58"/>
      <c r="H87" s="48"/>
      <c r="I87" s="47" t="s">
        <v>39</v>
      </c>
      <c r="J87" s="49">
        <f t="shared" si="5"/>
        <v>1</v>
      </c>
      <c r="K87" s="50" t="s">
        <v>64</v>
      </c>
      <c r="L87" s="50" t="s">
        <v>7</v>
      </c>
      <c r="M87" s="59"/>
      <c r="N87" s="58"/>
      <c r="O87" s="58"/>
      <c r="P87" s="60"/>
      <c r="Q87" s="58"/>
      <c r="R87" s="58"/>
      <c r="S87" s="60"/>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61">
        <f t="shared" si="4"/>
        <v>248963.65</v>
      </c>
      <c r="BB87" s="62">
        <f t="shared" si="6"/>
        <v>248963.65</v>
      </c>
      <c r="BC87" s="57" t="str">
        <f t="shared" si="7"/>
        <v>INR  Two Lakh Forty Eight Thousand Nine Hundred &amp; Sixty Three  and Paise Sixty Five Only</v>
      </c>
      <c r="BE87" s="91"/>
      <c r="HR87" s="16"/>
      <c r="HS87" s="16"/>
      <c r="HT87" s="16"/>
      <c r="HU87" s="16"/>
      <c r="HV87" s="16"/>
    </row>
    <row r="88" spans="1:230" s="15" customFormat="1" ht="101.25" customHeight="1">
      <c r="A88" s="67">
        <v>76</v>
      </c>
      <c r="B88" s="75" t="s">
        <v>417</v>
      </c>
      <c r="C88" s="70" t="s">
        <v>127</v>
      </c>
      <c r="D88" s="63">
        <v>1384.208</v>
      </c>
      <c r="E88" s="64" t="s">
        <v>247</v>
      </c>
      <c r="F88" s="74">
        <v>184.39</v>
      </c>
      <c r="G88" s="58"/>
      <c r="H88" s="48"/>
      <c r="I88" s="47" t="s">
        <v>39</v>
      </c>
      <c r="J88" s="49">
        <f t="shared" si="5"/>
        <v>1</v>
      </c>
      <c r="K88" s="50" t="s">
        <v>64</v>
      </c>
      <c r="L88" s="50" t="s">
        <v>7</v>
      </c>
      <c r="M88" s="59"/>
      <c r="N88" s="58"/>
      <c r="O88" s="58"/>
      <c r="P88" s="60"/>
      <c r="Q88" s="58"/>
      <c r="R88" s="58"/>
      <c r="S88" s="60"/>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61">
        <f t="shared" si="4"/>
        <v>255234.11</v>
      </c>
      <c r="BB88" s="62">
        <f t="shared" si="6"/>
        <v>255234.11</v>
      </c>
      <c r="BC88" s="57" t="str">
        <f t="shared" si="7"/>
        <v>INR  Two Lakh Fifty Five Thousand Two Hundred &amp; Thirty Four  and Paise Eleven Only</v>
      </c>
      <c r="BE88" s="91"/>
      <c r="HR88" s="16"/>
      <c r="HS88" s="16"/>
      <c r="HT88" s="16"/>
      <c r="HU88" s="16"/>
      <c r="HV88" s="16"/>
    </row>
    <row r="89" spans="1:230" s="15" customFormat="1" ht="101.25" customHeight="1">
      <c r="A89" s="67">
        <v>77</v>
      </c>
      <c r="B89" s="75" t="s">
        <v>418</v>
      </c>
      <c r="C89" s="70" t="s">
        <v>128</v>
      </c>
      <c r="D89" s="63">
        <v>1384.208</v>
      </c>
      <c r="E89" s="64" t="s">
        <v>247</v>
      </c>
      <c r="F89" s="74">
        <v>188.91</v>
      </c>
      <c r="G89" s="58"/>
      <c r="H89" s="48"/>
      <c r="I89" s="47" t="s">
        <v>39</v>
      </c>
      <c r="J89" s="49">
        <f t="shared" si="5"/>
        <v>1</v>
      </c>
      <c r="K89" s="50" t="s">
        <v>64</v>
      </c>
      <c r="L89" s="50" t="s">
        <v>7</v>
      </c>
      <c r="M89" s="59"/>
      <c r="N89" s="58"/>
      <c r="O89" s="58"/>
      <c r="P89" s="60"/>
      <c r="Q89" s="58"/>
      <c r="R89" s="58"/>
      <c r="S89" s="60"/>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61">
        <f t="shared" si="4"/>
        <v>261490.73</v>
      </c>
      <c r="BB89" s="62">
        <f t="shared" si="6"/>
        <v>261490.73</v>
      </c>
      <c r="BC89" s="57" t="str">
        <f t="shared" si="7"/>
        <v>INR  Two Lakh Sixty One Thousand Four Hundred &amp; Ninety  and Paise Seventy Three Only</v>
      </c>
      <c r="BE89" s="91"/>
      <c r="HR89" s="16"/>
      <c r="HS89" s="16"/>
      <c r="HT89" s="16"/>
      <c r="HU89" s="16"/>
      <c r="HV89" s="16"/>
    </row>
    <row r="90" spans="1:230" s="15" customFormat="1" ht="101.25" customHeight="1">
      <c r="A90" s="67">
        <v>78</v>
      </c>
      <c r="B90" s="75" t="s">
        <v>413</v>
      </c>
      <c r="C90" s="70" t="s">
        <v>129</v>
      </c>
      <c r="D90" s="63">
        <v>228.015</v>
      </c>
      <c r="E90" s="64" t="s">
        <v>247</v>
      </c>
      <c r="F90" s="74">
        <v>194.57</v>
      </c>
      <c r="G90" s="58"/>
      <c r="H90" s="48"/>
      <c r="I90" s="47" t="s">
        <v>39</v>
      </c>
      <c r="J90" s="49">
        <f t="shared" si="5"/>
        <v>1</v>
      </c>
      <c r="K90" s="50" t="s">
        <v>64</v>
      </c>
      <c r="L90" s="50" t="s">
        <v>7</v>
      </c>
      <c r="M90" s="59"/>
      <c r="N90" s="58"/>
      <c r="O90" s="58"/>
      <c r="P90" s="60"/>
      <c r="Q90" s="58"/>
      <c r="R90" s="58"/>
      <c r="S90" s="60"/>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61">
        <f t="shared" si="4"/>
        <v>44364.88</v>
      </c>
      <c r="BB90" s="62">
        <f t="shared" si="6"/>
        <v>44364.88</v>
      </c>
      <c r="BC90" s="57" t="str">
        <f t="shared" si="7"/>
        <v>INR  Forty Four Thousand Three Hundred &amp; Sixty Four  and Paise Eighty Eight Only</v>
      </c>
      <c r="BE90" s="91"/>
      <c r="HR90" s="16"/>
      <c r="HS90" s="16"/>
      <c r="HT90" s="16"/>
      <c r="HU90" s="16"/>
      <c r="HV90" s="16"/>
    </row>
    <row r="91" spans="1:230" s="15" customFormat="1" ht="100.5" customHeight="1">
      <c r="A91" s="67">
        <v>79</v>
      </c>
      <c r="B91" s="77" t="s">
        <v>550</v>
      </c>
      <c r="C91" s="70" t="s">
        <v>130</v>
      </c>
      <c r="D91" s="63">
        <v>815.824</v>
      </c>
      <c r="E91" s="64" t="s">
        <v>247</v>
      </c>
      <c r="F91" s="74">
        <v>1158.35</v>
      </c>
      <c r="G91" s="58"/>
      <c r="H91" s="48"/>
      <c r="I91" s="47" t="s">
        <v>39</v>
      </c>
      <c r="J91" s="49">
        <f>IF(I91="Less(-)",-1,1)</f>
        <v>1</v>
      </c>
      <c r="K91" s="50" t="s">
        <v>64</v>
      </c>
      <c r="L91" s="50" t="s">
        <v>7</v>
      </c>
      <c r="M91" s="59"/>
      <c r="N91" s="58"/>
      <c r="O91" s="58"/>
      <c r="P91" s="60"/>
      <c r="Q91" s="58"/>
      <c r="R91" s="58"/>
      <c r="S91" s="60"/>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61">
        <f>total_amount_ba($B$2,$D$2,D91,F91,J91,K91,M91)</f>
        <v>945009.73</v>
      </c>
      <c r="BB91" s="62">
        <f>BA91+SUM(N91:AZ91)</f>
        <v>945009.73</v>
      </c>
      <c r="BC91" s="57" t="str">
        <f>SpellNumber(L91,BB91)</f>
        <v>INR  Nine Lakh Forty Five Thousand  &amp;Nine  and Paise Seventy Three Only</v>
      </c>
      <c r="BE91" s="91"/>
      <c r="HR91" s="16"/>
      <c r="HS91" s="16"/>
      <c r="HT91" s="16"/>
      <c r="HU91" s="16"/>
      <c r="HV91" s="16"/>
    </row>
    <row r="92" spans="1:230" s="15" customFormat="1" ht="100.5" customHeight="1">
      <c r="A92" s="67">
        <v>80</v>
      </c>
      <c r="B92" s="77" t="s">
        <v>551</v>
      </c>
      <c r="C92" s="70" t="s">
        <v>131</v>
      </c>
      <c r="D92" s="63">
        <v>693.268</v>
      </c>
      <c r="E92" s="64" t="s">
        <v>247</v>
      </c>
      <c r="F92" s="74">
        <v>1171.92</v>
      </c>
      <c r="G92" s="58"/>
      <c r="H92" s="48"/>
      <c r="I92" s="47" t="s">
        <v>39</v>
      </c>
      <c r="J92" s="49">
        <f>IF(I92="Less(-)",-1,1)</f>
        <v>1</v>
      </c>
      <c r="K92" s="50" t="s">
        <v>64</v>
      </c>
      <c r="L92" s="50" t="s">
        <v>7</v>
      </c>
      <c r="M92" s="59"/>
      <c r="N92" s="58"/>
      <c r="O92" s="58"/>
      <c r="P92" s="60"/>
      <c r="Q92" s="58"/>
      <c r="R92" s="58"/>
      <c r="S92" s="60"/>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61">
        <f>total_amount_ba($B$2,$D$2,D92,F92,J92,K92,M92)</f>
        <v>812454.63</v>
      </c>
      <c r="BB92" s="62">
        <f>BA92+SUM(N92:AZ92)</f>
        <v>812454.63</v>
      </c>
      <c r="BC92" s="57" t="str">
        <f>SpellNumber(L92,BB92)</f>
        <v>INR  Eight Lakh Twelve Thousand Four Hundred &amp; Fifty Four  and Paise Sixty Three Only</v>
      </c>
      <c r="BE92" s="91"/>
      <c r="HR92" s="16"/>
      <c r="HS92" s="16"/>
      <c r="HT92" s="16"/>
      <c r="HU92" s="16"/>
      <c r="HV92" s="16"/>
    </row>
    <row r="93" spans="1:230" s="15" customFormat="1" ht="100.5" customHeight="1">
      <c r="A93" s="67">
        <v>81</v>
      </c>
      <c r="B93" s="77" t="s">
        <v>552</v>
      </c>
      <c r="C93" s="70" t="s">
        <v>132</v>
      </c>
      <c r="D93" s="63">
        <v>365.468</v>
      </c>
      <c r="E93" s="64" t="s">
        <v>247</v>
      </c>
      <c r="F93" s="74">
        <v>1185.5</v>
      </c>
      <c r="G93" s="58"/>
      <c r="H93" s="48"/>
      <c r="I93" s="47" t="s">
        <v>39</v>
      </c>
      <c r="J93" s="49">
        <f>IF(I93="Less(-)",-1,1)</f>
        <v>1</v>
      </c>
      <c r="K93" s="50" t="s">
        <v>64</v>
      </c>
      <c r="L93" s="50" t="s">
        <v>7</v>
      </c>
      <c r="M93" s="59"/>
      <c r="N93" s="58"/>
      <c r="O93" s="58"/>
      <c r="P93" s="60"/>
      <c r="Q93" s="58"/>
      <c r="R93" s="58"/>
      <c r="S93" s="60"/>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61">
        <f>total_amount_ba($B$2,$D$2,D93,F93,J93,K93,M93)</f>
        <v>433262.31</v>
      </c>
      <c r="BB93" s="62">
        <f>BA93+SUM(N93:AZ93)</f>
        <v>433262.31</v>
      </c>
      <c r="BC93" s="57" t="str">
        <f>SpellNumber(L93,BB93)</f>
        <v>INR  Four Lakh Thirty Three Thousand Two Hundred &amp; Sixty Two  and Paise Thirty One Only</v>
      </c>
      <c r="BE93" s="91"/>
      <c r="HR93" s="16"/>
      <c r="HS93" s="16"/>
      <c r="HT93" s="16"/>
      <c r="HU93" s="16"/>
      <c r="HV93" s="16"/>
    </row>
    <row r="94" spans="1:230" s="15" customFormat="1" ht="100.5" customHeight="1">
      <c r="A94" s="67">
        <v>82</v>
      </c>
      <c r="B94" s="77" t="s">
        <v>553</v>
      </c>
      <c r="C94" s="70" t="s">
        <v>133</v>
      </c>
      <c r="D94" s="63">
        <v>365.468</v>
      </c>
      <c r="E94" s="64" t="s">
        <v>247</v>
      </c>
      <c r="F94" s="74">
        <v>1199.07</v>
      </c>
      <c r="G94" s="58"/>
      <c r="H94" s="48"/>
      <c r="I94" s="47" t="s">
        <v>39</v>
      </c>
      <c r="J94" s="49">
        <f>IF(I94="Less(-)",-1,1)</f>
        <v>1</v>
      </c>
      <c r="K94" s="50" t="s">
        <v>64</v>
      </c>
      <c r="L94" s="50" t="s">
        <v>7</v>
      </c>
      <c r="M94" s="59"/>
      <c r="N94" s="58"/>
      <c r="O94" s="58"/>
      <c r="P94" s="60"/>
      <c r="Q94" s="58"/>
      <c r="R94" s="58"/>
      <c r="S94" s="60"/>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61">
        <f>total_amount_ba($B$2,$D$2,D94,F94,J94,K94,M94)</f>
        <v>438221.71</v>
      </c>
      <c r="BB94" s="62">
        <f>BA94+SUM(N94:AZ94)</f>
        <v>438221.71</v>
      </c>
      <c r="BC94" s="57" t="str">
        <f>SpellNumber(L94,BB94)</f>
        <v>INR  Four Lakh Thirty Eight Thousand Two Hundred &amp; Twenty One  and Paise Seventy One Only</v>
      </c>
      <c r="BE94" s="91"/>
      <c r="HR94" s="16"/>
      <c r="HS94" s="16"/>
      <c r="HT94" s="16"/>
      <c r="HU94" s="16"/>
      <c r="HV94" s="16"/>
    </row>
    <row r="95" spans="1:230" s="15" customFormat="1" ht="100.5" customHeight="1">
      <c r="A95" s="67">
        <v>83</v>
      </c>
      <c r="B95" s="77" t="s">
        <v>554</v>
      </c>
      <c r="C95" s="70" t="s">
        <v>134</v>
      </c>
      <c r="D95" s="63">
        <v>365.468</v>
      </c>
      <c r="E95" s="64" t="s">
        <v>247</v>
      </c>
      <c r="F95" s="74">
        <v>1212.65</v>
      </c>
      <c r="G95" s="58"/>
      <c r="H95" s="48"/>
      <c r="I95" s="47" t="s">
        <v>39</v>
      </c>
      <c r="J95" s="49">
        <f>IF(I95="Less(-)",-1,1)</f>
        <v>1</v>
      </c>
      <c r="K95" s="50" t="s">
        <v>64</v>
      </c>
      <c r="L95" s="50" t="s">
        <v>7</v>
      </c>
      <c r="M95" s="59"/>
      <c r="N95" s="58"/>
      <c r="O95" s="58"/>
      <c r="P95" s="60"/>
      <c r="Q95" s="58"/>
      <c r="R95" s="58"/>
      <c r="S95" s="60"/>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61">
        <f>total_amount_ba($B$2,$D$2,D95,F95,J95,K95,M95)</f>
        <v>443184.77</v>
      </c>
      <c r="BB95" s="62">
        <f>BA95+SUM(N95:AZ95)</f>
        <v>443184.77</v>
      </c>
      <c r="BC95" s="57" t="str">
        <f>SpellNumber(L95,BB95)</f>
        <v>INR  Four Lakh Forty Three Thousand One Hundred &amp; Eighty Four  and Paise Seventy Seven Only</v>
      </c>
      <c r="BE95" s="91"/>
      <c r="HR95" s="16"/>
      <c r="HS95" s="16"/>
      <c r="HT95" s="16"/>
      <c r="HU95" s="16"/>
      <c r="HV95" s="16"/>
    </row>
    <row r="96" spans="1:230" s="15" customFormat="1" ht="143.25" customHeight="1">
      <c r="A96" s="67">
        <v>84</v>
      </c>
      <c r="B96" s="77" t="s">
        <v>470</v>
      </c>
      <c r="C96" s="70" t="s">
        <v>135</v>
      </c>
      <c r="D96" s="63">
        <v>58.449</v>
      </c>
      <c r="E96" s="64" t="s">
        <v>247</v>
      </c>
      <c r="F96" s="74">
        <v>1312.19</v>
      </c>
      <c r="G96" s="58"/>
      <c r="H96" s="48"/>
      <c r="I96" s="47" t="s">
        <v>39</v>
      </c>
      <c r="J96" s="49">
        <f t="shared" si="5"/>
        <v>1</v>
      </c>
      <c r="K96" s="50" t="s">
        <v>64</v>
      </c>
      <c r="L96" s="50" t="s">
        <v>7</v>
      </c>
      <c r="M96" s="59"/>
      <c r="N96" s="58"/>
      <c r="O96" s="58"/>
      <c r="P96" s="60"/>
      <c r="Q96" s="58"/>
      <c r="R96" s="58"/>
      <c r="S96" s="60"/>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61">
        <f t="shared" si="4"/>
        <v>76696.19</v>
      </c>
      <c r="BB96" s="62">
        <f t="shared" si="6"/>
        <v>76696.19</v>
      </c>
      <c r="BC96" s="57" t="str">
        <f t="shared" si="7"/>
        <v>INR  Seventy Six Thousand Six Hundred &amp; Ninety Six  and Paise Nineteen Only</v>
      </c>
      <c r="BE96" s="91"/>
      <c r="HR96" s="16"/>
      <c r="HS96" s="16"/>
      <c r="HT96" s="16"/>
      <c r="HU96" s="16"/>
      <c r="HV96" s="16"/>
    </row>
    <row r="97" spans="1:230" s="15" customFormat="1" ht="135">
      <c r="A97" s="67">
        <v>85</v>
      </c>
      <c r="B97" s="77" t="s">
        <v>471</v>
      </c>
      <c r="C97" s="70" t="s">
        <v>136</v>
      </c>
      <c r="D97" s="63">
        <v>52.306</v>
      </c>
      <c r="E97" s="64" t="s">
        <v>247</v>
      </c>
      <c r="F97" s="74">
        <v>1325.77</v>
      </c>
      <c r="G97" s="58"/>
      <c r="H97" s="48"/>
      <c r="I97" s="47" t="s">
        <v>39</v>
      </c>
      <c r="J97" s="49">
        <f t="shared" si="5"/>
        <v>1</v>
      </c>
      <c r="K97" s="50" t="s">
        <v>64</v>
      </c>
      <c r="L97" s="50" t="s">
        <v>7</v>
      </c>
      <c r="M97" s="59"/>
      <c r="N97" s="58"/>
      <c r="O97" s="58"/>
      <c r="P97" s="60"/>
      <c r="Q97" s="58"/>
      <c r="R97" s="58"/>
      <c r="S97" s="60"/>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61">
        <f t="shared" si="4"/>
        <v>69345.73</v>
      </c>
      <c r="BB97" s="62">
        <f t="shared" si="6"/>
        <v>69345.73</v>
      </c>
      <c r="BC97" s="57" t="str">
        <f t="shared" si="7"/>
        <v>INR  Sixty Nine Thousand Three Hundred &amp; Forty Five  and Paise Seventy Three Only</v>
      </c>
      <c r="BE97" s="91"/>
      <c r="HR97" s="16"/>
      <c r="HS97" s="16"/>
      <c r="HT97" s="16"/>
      <c r="HU97" s="16"/>
      <c r="HV97" s="16"/>
    </row>
    <row r="98" spans="1:230" s="15" customFormat="1" ht="135">
      <c r="A98" s="67">
        <v>86</v>
      </c>
      <c r="B98" s="77" t="s">
        <v>472</v>
      </c>
      <c r="C98" s="70" t="s">
        <v>137</v>
      </c>
      <c r="D98" s="63">
        <v>32.306</v>
      </c>
      <c r="E98" s="64" t="s">
        <v>247</v>
      </c>
      <c r="F98" s="74">
        <v>1339.34</v>
      </c>
      <c r="G98" s="58"/>
      <c r="H98" s="48"/>
      <c r="I98" s="47" t="s">
        <v>39</v>
      </c>
      <c r="J98" s="49">
        <f t="shared" si="5"/>
        <v>1</v>
      </c>
      <c r="K98" s="50" t="s">
        <v>64</v>
      </c>
      <c r="L98" s="50" t="s">
        <v>7</v>
      </c>
      <c r="M98" s="59"/>
      <c r="N98" s="58"/>
      <c r="O98" s="58"/>
      <c r="P98" s="60"/>
      <c r="Q98" s="58"/>
      <c r="R98" s="58"/>
      <c r="S98" s="60"/>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61">
        <f t="shared" si="4"/>
        <v>43268.72</v>
      </c>
      <c r="BB98" s="62">
        <f t="shared" si="6"/>
        <v>43268.72</v>
      </c>
      <c r="BC98" s="57" t="str">
        <f t="shared" si="7"/>
        <v>INR  Forty Three Thousand Two Hundred &amp; Sixty Eight  and Paise Seventy Two Only</v>
      </c>
      <c r="BE98" s="91"/>
      <c r="HR98" s="16"/>
      <c r="HS98" s="16"/>
      <c r="HT98" s="16"/>
      <c r="HU98" s="16"/>
      <c r="HV98" s="16"/>
    </row>
    <row r="99" spans="1:230" s="15" customFormat="1" ht="144.75" customHeight="1">
      <c r="A99" s="67">
        <v>87</v>
      </c>
      <c r="B99" s="77" t="s">
        <v>473</v>
      </c>
      <c r="C99" s="70" t="s">
        <v>138</v>
      </c>
      <c r="D99" s="63">
        <v>32.306</v>
      </c>
      <c r="E99" s="64" t="s">
        <v>247</v>
      </c>
      <c r="F99" s="74">
        <v>1352.92</v>
      </c>
      <c r="G99" s="58"/>
      <c r="H99" s="48"/>
      <c r="I99" s="47" t="s">
        <v>39</v>
      </c>
      <c r="J99" s="49">
        <f t="shared" si="5"/>
        <v>1</v>
      </c>
      <c r="K99" s="50" t="s">
        <v>64</v>
      </c>
      <c r="L99" s="50" t="s">
        <v>7</v>
      </c>
      <c r="M99" s="59"/>
      <c r="N99" s="58"/>
      <c r="O99" s="58"/>
      <c r="P99" s="60"/>
      <c r="Q99" s="58"/>
      <c r="R99" s="58"/>
      <c r="S99" s="60"/>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61">
        <f t="shared" si="4"/>
        <v>43707.43</v>
      </c>
      <c r="BB99" s="62">
        <f t="shared" si="6"/>
        <v>43707.43</v>
      </c>
      <c r="BC99" s="57" t="str">
        <f t="shared" si="7"/>
        <v>INR  Forty Three Thousand Seven Hundred &amp; Seven  and Paise Forty Three Only</v>
      </c>
      <c r="BE99" s="91"/>
      <c r="HR99" s="16"/>
      <c r="HS99" s="16"/>
      <c r="HT99" s="16"/>
      <c r="HU99" s="16"/>
      <c r="HV99" s="16"/>
    </row>
    <row r="100" spans="1:230" s="15" customFormat="1" ht="144.75" customHeight="1">
      <c r="A100" s="67">
        <v>88</v>
      </c>
      <c r="B100" s="77" t="s">
        <v>474</v>
      </c>
      <c r="C100" s="70" t="s">
        <v>139</v>
      </c>
      <c r="D100" s="63">
        <v>32.306</v>
      </c>
      <c r="E100" s="64" t="s">
        <v>247</v>
      </c>
      <c r="F100" s="74">
        <v>1366.49</v>
      </c>
      <c r="G100" s="58"/>
      <c r="H100" s="48"/>
      <c r="I100" s="47" t="s">
        <v>39</v>
      </c>
      <c r="J100" s="49">
        <f>IF(I100="Less(-)",-1,1)</f>
        <v>1</v>
      </c>
      <c r="K100" s="50" t="s">
        <v>64</v>
      </c>
      <c r="L100" s="50" t="s">
        <v>7</v>
      </c>
      <c r="M100" s="59"/>
      <c r="N100" s="58"/>
      <c r="O100" s="58"/>
      <c r="P100" s="60"/>
      <c r="Q100" s="58"/>
      <c r="R100" s="58"/>
      <c r="S100" s="60"/>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61">
        <f>total_amount_ba($B$2,$D$2,D100,F100,J100,K100,M100)</f>
        <v>44145.83</v>
      </c>
      <c r="BB100" s="62">
        <f>BA100+SUM(N100:AZ100)</f>
        <v>44145.83</v>
      </c>
      <c r="BC100" s="57" t="str">
        <f>SpellNumber(L100,BB100)</f>
        <v>INR  Forty Four Thousand One Hundred &amp; Forty Five  and Paise Eighty Three Only</v>
      </c>
      <c r="BE100" s="91"/>
      <c r="HR100" s="16"/>
      <c r="HS100" s="16"/>
      <c r="HT100" s="16"/>
      <c r="HU100" s="16"/>
      <c r="HV100" s="16"/>
    </row>
    <row r="101" spans="1:230" s="15" customFormat="1" ht="47.25" customHeight="1">
      <c r="A101" s="67">
        <v>89</v>
      </c>
      <c r="B101" s="79" t="s">
        <v>257</v>
      </c>
      <c r="C101" s="70" t="s">
        <v>140</v>
      </c>
      <c r="D101" s="63">
        <v>150</v>
      </c>
      <c r="E101" s="64" t="s">
        <v>327</v>
      </c>
      <c r="F101" s="74">
        <v>253.39</v>
      </c>
      <c r="G101" s="58"/>
      <c r="H101" s="48"/>
      <c r="I101" s="47" t="s">
        <v>39</v>
      </c>
      <c r="J101" s="49">
        <f t="shared" si="5"/>
        <v>1</v>
      </c>
      <c r="K101" s="50" t="s">
        <v>64</v>
      </c>
      <c r="L101" s="50" t="s">
        <v>7</v>
      </c>
      <c r="M101" s="59"/>
      <c r="N101" s="58"/>
      <c r="O101" s="58"/>
      <c r="P101" s="60"/>
      <c r="Q101" s="58"/>
      <c r="R101" s="58"/>
      <c r="S101" s="60"/>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61">
        <f t="shared" si="4"/>
        <v>38008.5</v>
      </c>
      <c r="BB101" s="62">
        <f t="shared" si="6"/>
        <v>38008.5</v>
      </c>
      <c r="BC101" s="57" t="str">
        <f t="shared" si="7"/>
        <v>INR  Thirty Eight Thousand  &amp;Eight  and Paise Fifty Only</v>
      </c>
      <c r="BE101" s="91"/>
      <c r="HR101" s="16"/>
      <c r="HS101" s="16"/>
      <c r="HT101" s="16"/>
      <c r="HU101" s="16"/>
      <c r="HV101" s="16"/>
    </row>
    <row r="102" spans="1:230" s="15" customFormat="1" ht="169.5" customHeight="1">
      <c r="A102" s="67">
        <v>90</v>
      </c>
      <c r="B102" s="75" t="s">
        <v>419</v>
      </c>
      <c r="C102" s="70" t="s">
        <v>141</v>
      </c>
      <c r="D102" s="63">
        <v>49.764</v>
      </c>
      <c r="E102" s="64" t="s">
        <v>255</v>
      </c>
      <c r="F102" s="74">
        <v>854.06</v>
      </c>
      <c r="G102" s="58"/>
      <c r="H102" s="48"/>
      <c r="I102" s="47" t="s">
        <v>39</v>
      </c>
      <c r="J102" s="49">
        <f t="shared" si="5"/>
        <v>1</v>
      </c>
      <c r="K102" s="50" t="s">
        <v>64</v>
      </c>
      <c r="L102" s="50" t="s">
        <v>7</v>
      </c>
      <c r="M102" s="59"/>
      <c r="N102" s="58"/>
      <c r="O102" s="58"/>
      <c r="P102" s="60"/>
      <c r="Q102" s="58"/>
      <c r="R102" s="58"/>
      <c r="S102" s="60"/>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61">
        <f t="shared" si="4"/>
        <v>42501.44</v>
      </c>
      <c r="BB102" s="62">
        <f t="shared" si="6"/>
        <v>42501.44</v>
      </c>
      <c r="BC102" s="57" t="str">
        <f t="shared" si="7"/>
        <v>INR  Forty Two Thousand Five Hundred &amp; One  and Paise Forty Four Only</v>
      </c>
      <c r="BE102" s="91"/>
      <c r="HR102" s="16"/>
      <c r="HS102" s="16"/>
      <c r="HT102" s="16"/>
      <c r="HU102" s="16"/>
      <c r="HV102" s="16"/>
    </row>
    <row r="103" spans="1:230" s="15" customFormat="1" ht="171" customHeight="1">
      <c r="A103" s="67">
        <v>91</v>
      </c>
      <c r="B103" s="75" t="s">
        <v>420</v>
      </c>
      <c r="C103" s="70" t="s">
        <v>142</v>
      </c>
      <c r="D103" s="63">
        <v>258.678</v>
      </c>
      <c r="E103" s="64" t="s">
        <v>255</v>
      </c>
      <c r="F103" s="74">
        <v>859.71</v>
      </c>
      <c r="G103" s="58"/>
      <c r="H103" s="48"/>
      <c r="I103" s="47" t="s">
        <v>39</v>
      </c>
      <c r="J103" s="49">
        <f t="shared" si="5"/>
        <v>1</v>
      </c>
      <c r="K103" s="50" t="s">
        <v>64</v>
      </c>
      <c r="L103" s="50" t="s">
        <v>7</v>
      </c>
      <c r="M103" s="59"/>
      <c r="N103" s="58"/>
      <c r="O103" s="58"/>
      <c r="P103" s="60"/>
      <c r="Q103" s="58"/>
      <c r="R103" s="58"/>
      <c r="S103" s="60"/>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61">
        <f t="shared" si="4"/>
        <v>222388.06</v>
      </c>
      <c r="BB103" s="62">
        <f t="shared" si="6"/>
        <v>222388.06</v>
      </c>
      <c r="BC103" s="57" t="str">
        <f t="shared" si="7"/>
        <v>INR  Two Lakh Twenty Two Thousand Three Hundred &amp; Eighty Eight  and Paise Six Only</v>
      </c>
      <c r="BE103" s="91"/>
      <c r="HR103" s="16"/>
      <c r="HS103" s="16"/>
      <c r="HT103" s="16"/>
      <c r="HU103" s="16"/>
      <c r="HV103" s="16"/>
    </row>
    <row r="104" spans="1:230" s="15" customFormat="1" ht="171" customHeight="1">
      <c r="A104" s="67">
        <v>92</v>
      </c>
      <c r="B104" s="75" t="s">
        <v>421</v>
      </c>
      <c r="C104" s="70" t="s">
        <v>143</v>
      </c>
      <c r="D104" s="63">
        <v>258.678</v>
      </c>
      <c r="E104" s="64" t="s">
        <v>255</v>
      </c>
      <c r="F104" s="74">
        <v>865.37</v>
      </c>
      <c r="G104" s="58"/>
      <c r="H104" s="48"/>
      <c r="I104" s="47" t="s">
        <v>39</v>
      </c>
      <c r="J104" s="49">
        <f>IF(I104="Less(-)",-1,1)</f>
        <v>1</v>
      </c>
      <c r="K104" s="50" t="s">
        <v>64</v>
      </c>
      <c r="L104" s="50" t="s">
        <v>7</v>
      </c>
      <c r="M104" s="59"/>
      <c r="N104" s="58"/>
      <c r="O104" s="58"/>
      <c r="P104" s="60"/>
      <c r="Q104" s="58"/>
      <c r="R104" s="58"/>
      <c r="S104" s="60"/>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61">
        <f>total_amount_ba($B$2,$D$2,D104,F104,J104,K104,M104)</f>
        <v>223852.18</v>
      </c>
      <c r="BB104" s="62">
        <f>BA104+SUM(N104:AZ104)</f>
        <v>223852.18</v>
      </c>
      <c r="BC104" s="57" t="str">
        <f>SpellNumber(L104,BB104)</f>
        <v>INR  Two Lakh Twenty Three Thousand Eight Hundred &amp; Fifty Two  and Paise Eighteen Only</v>
      </c>
      <c r="BE104" s="91"/>
      <c r="HR104" s="16"/>
      <c r="HS104" s="16"/>
      <c r="HT104" s="16"/>
      <c r="HU104" s="16"/>
      <c r="HV104" s="16"/>
    </row>
    <row r="105" spans="1:230" s="15" customFormat="1" ht="171" customHeight="1">
      <c r="A105" s="67">
        <v>93</v>
      </c>
      <c r="B105" s="75" t="s">
        <v>422</v>
      </c>
      <c r="C105" s="70" t="s">
        <v>144</v>
      </c>
      <c r="D105" s="63">
        <v>258.678</v>
      </c>
      <c r="E105" s="64" t="s">
        <v>255</v>
      </c>
      <c r="F105" s="74">
        <v>871.02</v>
      </c>
      <c r="G105" s="58"/>
      <c r="H105" s="48"/>
      <c r="I105" s="47" t="s">
        <v>39</v>
      </c>
      <c r="J105" s="49">
        <f t="shared" si="5"/>
        <v>1</v>
      </c>
      <c r="K105" s="50" t="s">
        <v>64</v>
      </c>
      <c r="L105" s="50" t="s">
        <v>7</v>
      </c>
      <c r="M105" s="59"/>
      <c r="N105" s="58"/>
      <c r="O105" s="58"/>
      <c r="P105" s="60"/>
      <c r="Q105" s="58"/>
      <c r="R105" s="58"/>
      <c r="S105" s="60"/>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61">
        <f t="shared" si="4"/>
        <v>225313.71</v>
      </c>
      <c r="BB105" s="62">
        <f t="shared" si="6"/>
        <v>225313.71</v>
      </c>
      <c r="BC105" s="57" t="str">
        <f t="shared" si="7"/>
        <v>INR  Two Lakh Twenty Five Thousand Three Hundred &amp; Thirteen  and Paise Seventy One Only</v>
      </c>
      <c r="BE105" s="91"/>
      <c r="HR105" s="16"/>
      <c r="HS105" s="16"/>
      <c r="HT105" s="16"/>
      <c r="HU105" s="16"/>
      <c r="HV105" s="16"/>
    </row>
    <row r="106" spans="1:230" s="15" customFormat="1" ht="171" customHeight="1">
      <c r="A106" s="67">
        <v>94</v>
      </c>
      <c r="B106" s="75" t="s">
        <v>423</v>
      </c>
      <c r="C106" s="70" t="s">
        <v>145</v>
      </c>
      <c r="D106" s="63">
        <v>258.678</v>
      </c>
      <c r="E106" s="64" t="s">
        <v>255</v>
      </c>
      <c r="F106" s="74">
        <v>876.68</v>
      </c>
      <c r="G106" s="58"/>
      <c r="H106" s="48"/>
      <c r="I106" s="47" t="s">
        <v>39</v>
      </c>
      <c r="J106" s="49">
        <f t="shared" si="5"/>
        <v>1</v>
      </c>
      <c r="K106" s="50" t="s">
        <v>64</v>
      </c>
      <c r="L106" s="50" t="s">
        <v>7</v>
      </c>
      <c r="M106" s="59"/>
      <c r="N106" s="58"/>
      <c r="O106" s="58"/>
      <c r="P106" s="60"/>
      <c r="Q106" s="58"/>
      <c r="R106" s="58"/>
      <c r="S106" s="60"/>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61">
        <f t="shared" si="4"/>
        <v>226777.83</v>
      </c>
      <c r="BB106" s="62">
        <f t="shared" si="6"/>
        <v>226777.83</v>
      </c>
      <c r="BC106" s="57" t="str">
        <f t="shared" si="7"/>
        <v>INR  Two Lakh Twenty Six Thousand Seven Hundred &amp; Seventy Seven  and Paise Eighty Three Only</v>
      </c>
      <c r="BE106" s="91"/>
      <c r="HR106" s="16"/>
      <c r="HS106" s="16"/>
      <c r="HT106" s="16"/>
      <c r="HU106" s="16"/>
      <c r="HV106" s="16"/>
    </row>
    <row r="107" spans="1:230" s="15" customFormat="1" ht="177" customHeight="1">
      <c r="A107" s="67">
        <v>95</v>
      </c>
      <c r="B107" s="75" t="s">
        <v>555</v>
      </c>
      <c r="C107" s="70" t="s">
        <v>146</v>
      </c>
      <c r="D107" s="63">
        <v>112.005</v>
      </c>
      <c r="E107" s="64" t="s">
        <v>255</v>
      </c>
      <c r="F107" s="74">
        <v>856.32</v>
      </c>
      <c r="G107" s="58"/>
      <c r="H107" s="48"/>
      <c r="I107" s="47" t="s">
        <v>39</v>
      </c>
      <c r="J107" s="49">
        <f t="shared" si="5"/>
        <v>1</v>
      </c>
      <c r="K107" s="50" t="s">
        <v>64</v>
      </c>
      <c r="L107" s="50" t="s">
        <v>7</v>
      </c>
      <c r="M107" s="59"/>
      <c r="N107" s="58"/>
      <c r="O107" s="58"/>
      <c r="P107" s="60"/>
      <c r="Q107" s="58"/>
      <c r="R107" s="58"/>
      <c r="S107" s="60"/>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61">
        <f t="shared" si="4"/>
        <v>95912.12</v>
      </c>
      <c r="BB107" s="62">
        <f t="shared" si="6"/>
        <v>95912.12</v>
      </c>
      <c r="BC107" s="57" t="str">
        <f t="shared" si="7"/>
        <v>INR  Ninety Five Thousand Nine Hundred &amp; Twelve  and Paise Twelve Only</v>
      </c>
      <c r="BE107" s="91"/>
      <c r="HR107" s="16"/>
      <c r="HS107" s="16"/>
      <c r="HT107" s="16"/>
      <c r="HU107" s="16"/>
      <c r="HV107" s="16"/>
    </row>
    <row r="108" spans="1:230" s="15" customFormat="1" ht="171.75" customHeight="1">
      <c r="A108" s="67">
        <v>96</v>
      </c>
      <c r="B108" s="75" t="s">
        <v>556</v>
      </c>
      <c r="C108" s="70" t="s">
        <v>147</v>
      </c>
      <c r="D108" s="63">
        <v>271.755</v>
      </c>
      <c r="E108" s="64" t="s">
        <v>255</v>
      </c>
      <c r="F108" s="74">
        <v>861.97</v>
      </c>
      <c r="G108" s="58"/>
      <c r="H108" s="48"/>
      <c r="I108" s="47" t="s">
        <v>39</v>
      </c>
      <c r="J108" s="49">
        <f>IF(I108="Less(-)",-1,1)</f>
        <v>1</v>
      </c>
      <c r="K108" s="50" t="s">
        <v>64</v>
      </c>
      <c r="L108" s="50" t="s">
        <v>7</v>
      </c>
      <c r="M108" s="59"/>
      <c r="N108" s="58"/>
      <c r="O108" s="58"/>
      <c r="P108" s="60"/>
      <c r="Q108" s="58"/>
      <c r="R108" s="58"/>
      <c r="S108" s="60"/>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61">
        <f>total_amount_ba($B$2,$D$2,D108,F108,J108,K108,M108)</f>
        <v>234244.66</v>
      </c>
      <c r="BB108" s="62">
        <f>BA108+SUM(N108:AZ108)</f>
        <v>234244.66</v>
      </c>
      <c r="BC108" s="57" t="str">
        <f>SpellNumber(L108,BB108)</f>
        <v>INR  Two Lakh Thirty Four Thousand Two Hundred &amp; Forty Four  and Paise Sixty Six Only</v>
      </c>
      <c r="BE108" s="91"/>
      <c r="HR108" s="16"/>
      <c r="HS108" s="16"/>
      <c r="HT108" s="16"/>
      <c r="HU108" s="16"/>
      <c r="HV108" s="16"/>
    </row>
    <row r="109" spans="1:230" s="15" customFormat="1" ht="171.75" customHeight="1">
      <c r="A109" s="67">
        <v>97</v>
      </c>
      <c r="B109" s="75" t="s">
        <v>557</v>
      </c>
      <c r="C109" s="70" t="s">
        <v>148</v>
      </c>
      <c r="D109" s="63">
        <v>159.75</v>
      </c>
      <c r="E109" s="64" t="s">
        <v>255</v>
      </c>
      <c r="F109" s="74">
        <v>867.63</v>
      </c>
      <c r="G109" s="58"/>
      <c r="H109" s="48"/>
      <c r="I109" s="47" t="s">
        <v>39</v>
      </c>
      <c r="J109" s="49">
        <f>IF(I109="Less(-)",-1,1)</f>
        <v>1</v>
      </c>
      <c r="K109" s="50" t="s">
        <v>64</v>
      </c>
      <c r="L109" s="50" t="s">
        <v>7</v>
      </c>
      <c r="M109" s="59"/>
      <c r="N109" s="58"/>
      <c r="O109" s="58"/>
      <c r="P109" s="60"/>
      <c r="Q109" s="58"/>
      <c r="R109" s="58"/>
      <c r="S109" s="60"/>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61">
        <f>total_amount_ba($B$2,$D$2,D109,F109,J109,K109,M109)</f>
        <v>138603.89</v>
      </c>
      <c r="BB109" s="62">
        <f>BA109+SUM(N109:AZ109)</f>
        <v>138603.89</v>
      </c>
      <c r="BC109" s="57" t="str">
        <f>SpellNumber(L109,BB109)</f>
        <v>INR  One Lakh Thirty Eight Thousand Six Hundred &amp; Three  and Paise Eighty Nine Only</v>
      </c>
      <c r="BE109" s="91"/>
      <c r="HR109" s="16"/>
      <c r="HS109" s="16"/>
      <c r="HT109" s="16"/>
      <c r="HU109" s="16"/>
      <c r="HV109" s="16"/>
    </row>
    <row r="110" spans="1:230" s="15" customFormat="1" ht="174" customHeight="1">
      <c r="A110" s="67">
        <v>98</v>
      </c>
      <c r="B110" s="75" t="s">
        <v>558</v>
      </c>
      <c r="C110" s="70" t="s">
        <v>149</v>
      </c>
      <c r="D110" s="63">
        <v>159.75</v>
      </c>
      <c r="E110" s="64" t="s">
        <v>255</v>
      </c>
      <c r="F110" s="74">
        <v>873.29</v>
      </c>
      <c r="G110" s="58"/>
      <c r="H110" s="48"/>
      <c r="I110" s="47" t="s">
        <v>39</v>
      </c>
      <c r="J110" s="49">
        <f>IF(I110="Less(-)",-1,1)</f>
        <v>1</v>
      </c>
      <c r="K110" s="50" t="s">
        <v>64</v>
      </c>
      <c r="L110" s="50" t="s">
        <v>7</v>
      </c>
      <c r="M110" s="59"/>
      <c r="N110" s="58"/>
      <c r="O110" s="58"/>
      <c r="P110" s="60"/>
      <c r="Q110" s="58"/>
      <c r="R110" s="58"/>
      <c r="S110" s="60"/>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61">
        <f t="shared" si="4"/>
        <v>139508.08</v>
      </c>
      <c r="BB110" s="62">
        <f>BA110+SUM(N110:AZ110)</f>
        <v>139508.08</v>
      </c>
      <c r="BC110" s="57" t="str">
        <f>SpellNumber(L110,BB110)</f>
        <v>INR  One Lakh Thirty Nine Thousand Five Hundred &amp; Eight  and Paise Eight Only</v>
      </c>
      <c r="BE110" s="91"/>
      <c r="HR110" s="16"/>
      <c r="HS110" s="16"/>
      <c r="HT110" s="16"/>
      <c r="HU110" s="16"/>
      <c r="HV110" s="16"/>
    </row>
    <row r="111" spans="1:230" s="15" customFormat="1" ht="177" customHeight="1">
      <c r="A111" s="67">
        <v>99</v>
      </c>
      <c r="B111" s="75" t="s">
        <v>559</v>
      </c>
      <c r="C111" s="70" t="s">
        <v>150</v>
      </c>
      <c r="D111" s="63">
        <v>159.75</v>
      </c>
      <c r="E111" s="64" t="s">
        <v>255</v>
      </c>
      <c r="F111" s="74">
        <v>878.94</v>
      </c>
      <c r="G111" s="58"/>
      <c r="H111" s="48"/>
      <c r="I111" s="47" t="s">
        <v>39</v>
      </c>
      <c r="J111" s="49">
        <f t="shared" si="5"/>
        <v>1</v>
      </c>
      <c r="K111" s="50" t="s">
        <v>64</v>
      </c>
      <c r="L111" s="50" t="s">
        <v>7</v>
      </c>
      <c r="M111" s="59"/>
      <c r="N111" s="58"/>
      <c r="O111" s="58"/>
      <c r="P111" s="60"/>
      <c r="Q111" s="58"/>
      <c r="R111" s="58"/>
      <c r="S111" s="60"/>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61">
        <f t="shared" si="4"/>
        <v>140410.67</v>
      </c>
      <c r="BB111" s="62">
        <f t="shared" si="6"/>
        <v>140410.67</v>
      </c>
      <c r="BC111" s="57" t="str">
        <f t="shared" si="7"/>
        <v>INR  One Lakh Forty Thousand Four Hundred &amp; Ten  and Paise Sixty Seven Only</v>
      </c>
      <c r="BE111" s="91"/>
      <c r="HR111" s="16"/>
      <c r="HS111" s="16"/>
      <c r="HT111" s="16"/>
      <c r="HU111" s="16"/>
      <c r="HV111" s="16"/>
    </row>
    <row r="112" spans="1:230" s="15" customFormat="1" ht="243">
      <c r="A112" s="67">
        <v>100</v>
      </c>
      <c r="B112" s="75" t="s">
        <v>424</v>
      </c>
      <c r="C112" s="70" t="s">
        <v>151</v>
      </c>
      <c r="D112" s="63">
        <v>30</v>
      </c>
      <c r="E112" s="64" t="s">
        <v>255</v>
      </c>
      <c r="F112" s="74">
        <v>1453.59</v>
      </c>
      <c r="G112" s="58"/>
      <c r="H112" s="48"/>
      <c r="I112" s="47" t="s">
        <v>39</v>
      </c>
      <c r="J112" s="49">
        <f t="shared" si="5"/>
        <v>1</v>
      </c>
      <c r="K112" s="50" t="s">
        <v>64</v>
      </c>
      <c r="L112" s="50" t="s">
        <v>7</v>
      </c>
      <c r="M112" s="59"/>
      <c r="N112" s="58"/>
      <c r="O112" s="58"/>
      <c r="P112" s="60"/>
      <c r="Q112" s="58"/>
      <c r="R112" s="58"/>
      <c r="S112" s="60"/>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61">
        <f t="shared" si="4"/>
        <v>43607.7</v>
      </c>
      <c r="BB112" s="62">
        <f t="shared" si="6"/>
        <v>43607.7</v>
      </c>
      <c r="BC112" s="57" t="str">
        <f t="shared" si="7"/>
        <v>INR  Forty Three Thousand Six Hundred &amp; Seven  and Paise Seventy Only</v>
      </c>
      <c r="BE112" s="91"/>
      <c r="HR112" s="16"/>
      <c r="HS112" s="16"/>
      <c r="HT112" s="16"/>
      <c r="HU112" s="16"/>
      <c r="HV112" s="16"/>
    </row>
    <row r="113" spans="1:230" s="15" customFormat="1" ht="182.25" customHeight="1">
      <c r="A113" s="67">
        <v>101</v>
      </c>
      <c r="B113" s="80" t="s">
        <v>425</v>
      </c>
      <c r="C113" s="70" t="s">
        <v>152</v>
      </c>
      <c r="D113" s="63">
        <v>63</v>
      </c>
      <c r="E113" s="64" t="s">
        <v>426</v>
      </c>
      <c r="F113" s="74">
        <v>2487.51</v>
      </c>
      <c r="G113" s="58"/>
      <c r="H113" s="48"/>
      <c r="I113" s="47" t="s">
        <v>39</v>
      </c>
      <c r="J113" s="49">
        <f t="shared" si="5"/>
        <v>1</v>
      </c>
      <c r="K113" s="50" t="s">
        <v>64</v>
      </c>
      <c r="L113" s="50" t="s">
        <v>7</v>
      </c>
      <c r="M113" s="59"/>
      <c r="N113" s="58"/>
      <c r="O113" s="58"/>
      <c r="P113" s="60"/>
      <c r="Q113" s="58"/>
      <c r="R113" s="58"/>
      <c r="S113" s="60"/>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61">
        <f t="shared" si="4"/>
        <v>156713.13</v>
      </c>
      <c r="BB113" s="62">
        <f t="shared" si="6"/>
        <v>156713.13</v>
      </c>
      <c r="BC113" s="57" t="str">
        <f t="shared" si="7"/>
        <v>INR  One Lakh Fifty Six Thousand Seven Hundred &amp; Thirteen  and Paise Thirteen Only</v>
      </c>
      <c r="BE113" s="91"/>
      <c r="HR113" s="16"/>
      <c r="HS113" s="16"/>
      <c r="HT113" s="16"/>
      <c r="HU113" s="16"/>
      <c r="HV113" s="16"/>
    </row>
    <row r="114" spans="1:230" s="15" customFormat="1" ht="182.25" customHeight="1">
      <c r="A114" s="67">
        <v>102</v>
      </c>
      <c r="B114" s="80" t="s">
        <v>427</v>
      </c>
      <c r="C114" s="70" t="s">
        <v>153</v>
      </c>
      <c r="D114" s="63">
        <v>58.32</v>
      </c>
      <c r="E114" s="64" t="s">
        <v>426</v>
      </c>
      <c r="F114" s="74">
        <v>2517.36</v>
      </c>
      <c r="G114" s="58"/>
      <c r="H114" s="48"/>
      <c r="I114" s="47" t="s">
        <v>39</v>
      </c>
      <c r="J114" s="49">
        <f>IF(I114="Less(-)",-1,1)</f>
        <v>1</v>
      </c>
      <c r="K114" s="50" t="s">
        <v>64</v>
      </c>
      <c r="L114" s="50" t="s">
        <v>7</v>
      </c>
      <c r="M114" s="59"/>
      <c r="N114" s="58"/>
      <c r="O114" s="58"/>
      <c r="P114" s="60"/>
      <c r="Q114" s="58"/>
      <c r="R114" s="58"/>
      <c r="S114" s="60"/>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61">
        <f>total_amount_ba($B$2,$D$2,D114,F114,J114,K114,M114)</f>
        <v>146812.44</v>
      </c>
      <c r="BB114" s="62">
        <f>BA114+SUM(N114:AZ114)</f>
        <v>146812.44</v>
      </c>
      <c r="BC114" s="57" t="str">
        <f>SpellNumber(L114,BB114)</f>
        <v>INR  One Lakh Forty Six Thousand Eight Hundred &amp; Twelve  and Paise Forty Four Only</v>
      </c>
      <c r="BE114" s="91"/>
      <c r="HR114" s="16"/>
      <c r="HS114" s="16"/>
      <c r="HT114" s="16"/>
      <c r="HU114" s="16"/>
      <c r="HV114" s="16"/>
    </row>
    <row r="115" spans="1:230" s="15" customFormat="1" ht="185.25" customHeight="1">
      <c r="A115" s="67">
        <v>103</v>
      </c>
      <c r="B115" s="80" t="s">
        <v>428</v>
      </c>
      <c r="C115" s="70" t="s">
        <v>154</v>
      </c>
      <c r="D115" s="63">
        <v>34.56</v>
      </c>
      <c r="E115" s="64" t="s">
        <v>426</v>
      </c>
      <c r="F115" s="74">
        <v>2547.56</v>
      </c>
      <c r="G115" s="58"/>
      <c r="H115" s="48"/>
      <c r="I115" s="47" t="s">
        <v>39</v>
      </c>
      <c r="J115" s="49">
        <f t="shared" si="5"/>
        <v>1</v>
      </c>
      <c r="K115" s="50" t="s">
        <v>64</v>
      </c>
      <c r="L115" s="50" t="s">
        <v>7</v>
      </c>
      <c r="M115" s="59"/>
      <c r="N115" s="58"/>
      <c r="O115" s="58"/>
      <c r="P115" s="60"/>
      <c r="Q115" s="58"/>
      <c r="R115" s="58"/>
      <c r="S115" s="60"/>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61">
        <f t="shared" si="4"/>
        <v>88043.67</v>
      </c>
      <c r="BB115" s="62">
        <f t="shared" si="6"/>
        <v>88043.67</v>
      </c>
      <c r="BC115" s="57" t="str">
        <f t="shared" si="7"/>
        <v>INR  Eighty Eight Thousand  &amp;Forty Three  and Paise Sixty Seven Only</v>
      </c>
      <c r="BE115" s="91"/>
      <c r="HR115" s="16"/>
      <c r="HS115" s="16"/>
      <c r="HT115" s="16"/>
      <c r="HU115" s="16"/>
      <c r="HV115" s="16"/>
    </row>
    <row r="116" spans="1:230" s="15" customFormat="1" ht="185.25" customHeight="1">
      <c r="A116" s="67">
        <v>104</v>
      </c>
      <c r="B116" s="80" t="s">
        <v>429</v>
      </c>
      <c r="C116" s="70" t="s">
        <v>155</v>
      </c>
      <c r="D116" s="63">
        <v>34.56</v>
      </c>
      <c r="E116" s="64" t="s">
        <v>426</v>
      </c>
      <c r="F116" s="74">
        <v>2578.14</v>
      </c>
      <c r="G116" s="58"/>
      <c r="H116" s="48"/>
      <c r="I116" s="47" t="s">
        <v>39</v>
      </c>
      <c r="J116" s="49">
        <f>IF(I116="Less(-)",-1,1)</f>
        <v>1</v>
      </c>
      <c r="K116" s="50" t="s">
        <v>64</v>
      </c>
      <c r="L116" s="50" t="s">
        <v>7</v>
      </c>
      <c r="M116" s="59"/>
      <c r="N116" s="58"/>
      <c r="O116" s="58"/>
      <c r="P116" s="60"/>
      <c r="Q116" s="58"/>
      <c r="R116" s="58"/>
      <c r="S116" s="60"/>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61">
        <f t="shared" si="4"/>
        <v>89100.52</v>
      </c>
      <c r="BB116" s="62">
        <f>BA116+SUM(N116:AZ116)</f>
        <v>89100.52</v>
      </c>
      <c r="BC116" s="57" t="str">
        <f>SpellNumber(L116,BB116)</f>
        <v>INR  Eighty Nine Thousand One Hundred    and Paise Fifty Two Only</v>
      </c>
      <c r="BE116" s="91"/>
      <c r="HR116" s="16"/>
      <c r="HS116" s="16"/>
      <c r="HT116" s="16"/>
      <c r="HU116" s="16"/>
      <c r="HV116" s="16"/>
    </row>
    <row r="117" spans="1:230" s="15" customFormat="1" ht="185.25" customHeight="1">
      <c r="A117" s="67">
        <v>105</v>
      </c>
      <c r="B117" s="80" t="s">
        <v>430</v>
      </c>
      <c r="C117" s="70" t="s">
        <v>156</v>
      </c>
      <c r="D117" s="63">
        <v>34.56</v>
      </c>
      <c r="E117" s="64" t="s">
        <v>426</v>
      </c>
      <c r="F117" s="74">
        <v>2609.08</v>
      </c>
      <c r="G117" s="58"/>
      <c r="H117" s="48"/>
      <c r="I117" s="47" t="s">
        <v>39</v>
      </c>
      <c r="J117" s="49">
        <f t="shared" si="5"/>
        <v>1</v>
      </c>
      <c r="K117" s="50" t="s">
        <v>64</v>
      </c>
      <c r="L117" s="50" t="s">
        <v>7</v>
      </c>
      <c r="M117" s="59"/>
      <c r="N117" s="58"/>
      <c r="O117" s="58"/>
      <c r="P117" s="60"/>
      <c r="Q117" s="58"/>
      <c r="R117" s="58"/>
      <c r="S117" s="60"/>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61">
        <f t="shared" si="4"/>
        <v>90169.8</v>
      </c>
      <c r="BB117" s="62">
        <f t="shared" si="6"/>
        <v>90169.8</v>
      </c>
      <c r="BC117" s="57" t="str">
        <f t="shared" si="7"/>
        <v>INR  Ninety Thousand One Hundred &amp; Sixty Nine  and Paise Eighty Only</v>
      </c>
      <c r="BE117" s="91"/>
      <c r="HR117" s="16"/>
      <c r="HS117" s="16"/>
      <c r="HT117" s="16"/>
      <c r="HU117" s="16"/>
      <c r="HV117" s="16"/>
    </row>
    <row r="118" spans="1:230" s="15" customFormat="1" ht="60" customHeight="1">
      <c r="A118" s="67">
        <v>106</v>
      </c>
      <c r="B118" s="80" t="s">
        <v>431</v>
      </c>
      <c r="C118" s="70" t="s">
        <v>157</v>
      </c>
      <c r="D118" s="63">
        <v>225</v>
      </c>
      <c r="E118" s="64" t="s">
        <v>247</v>
      </c>
      <c r="F118" s="74">
        <v>606.32</v>
      </c>
      <c r="G118" s="58"/>
      <c r="H118" s="48"/>
      <c r="I118" s="47" t="s">
        <v>39</v>
      </c>
      <c r="J118" s="49">
        <f>IF(I118="Less(-)",-1,1)</f>
        <v>1</v>
      </c>
      <c r="K118" s="50" t="s">
        <v>64</v>
      </c>
      <c r="L118" s="50" t="s">
        <v>7</v>
      </c>
      <c r="M118" s="59"/>
      <c r="N118" s="58"/>
      <c r="O118" s="58"/>
      <c r="P118" s="60"/>
      <c r="Q118" s="58"/>
      <c r="R118" s="58"/>
      <c r="S118" s="60"/>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61">
        <f>total_amount_ba($B$2,$D$2,D118,F118,J118,K118,M118)</f>
        <v>136422</v>
      </c>
      <c r="BB118" s="62">
        <f>BA118+SUM(N118:AZ118)</f>
        <v>136422</v>
      </c>
      <c r="BC118" s="57" t="str">
        <f>SpellNumber(L118,BB118)</f>
        <v>INR  One Lakh Thirty Six Thousand Four Hundred &amp; Twenty Two  Only</v>
      </c>
      <c r="BE118" s="91"/>
      <c r="HR118" s="16"/>
      <c r="HS118" s="16"/>
      <c r="HT118" s="16"/>
      <c r="HU118" s="16"/>
      <c r="HV118" s="16"/>
    </row>
    <row r="119" spans="1:230" s="15" customFormat="1" ht="79.5" customHeight="1">
      <c r="A119" s="67">
        <v>107</v>
      </c>
      <c r="B119" s="75" t="s">
        <v>328</v>
      </c>
      <c r="C119" s="70" t="s">
        <v>158</v>
      </c>
      <c r="D119" s="63">
        <v>9.331</v>
      </c>
      <c r="E119" s="64" t="s">
        <v>329</v>
      </c>
      <c r="F119" s="74">
        <v>10968.12</v>
      </c>
      <c r="G119" s="58"/>
      <c r="H119" s="48"/>
      <c r="I119" s="47" t="s">
        <v>39</v>
      </c>
      <c r="J119" s="49">
        <f t="shared" si="5"/>
        <v>1</v>
      </c>
      <c r="K119" s="50" t="s">
        <v>64</v>
      </c>
      <c r="L119" s="50" t="s">
        <v>7</v>
      </c>
      <c r="M119" s="59"/>
      <c r="N119" s="58"/>
      <c r="O119" s="58"/>
      <c r="P119" s="60"/>
      <c r="Q119" s="58"/>
      <c r="R119" s="58"/>
      <c r="S119" s="60"/>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61">
        <f t="shared" si="4"/>
        <v>102343.53</v>
      </c>
      <c r="BB119" s="62">
        <f t="shared" si="6"/>
        <v>102343.53</v>
      </c>
      <c r="BC119" s="57" t="str">
        <f t="shared" si="7"/>
        <v>INR  One Lakh Two Thousand Three Hundred &amp; Forty Three  and Paise Fifty Three Only</v>
      </c>
      <c r="BE119" s="91"/>
      <c r="HR119" s="16"/>
      <c r="HS119" s="16"/>
      <c r="HT119" s="16"/>
      <c r="HU119" s="16"/>
      <c r="HV119" s="16"/>
    </row>
    <row r="120" spans="1:230" s="15" customFormat="1" ht="81.75" customHeight="1">
      <c r="A120" s="67">
        <v>108</v>
      </c>
      <c r="B120" s="75" t="s">
        <v>330</v>
      </c>
      <c r="C120" s="70" t="s">
        <v>159</v>
      </c>
      <c r="D120" s="63">
        <v>5.53</v>
      </c>
      <c r="E120" s="64" t="s">
        <v>329</v>
      </c>
      <c r="F120" s="74">
        <v>11077.8</v>
      </c>
      <c r="G120" s="58"/>
      <c r="H120" s="48"/>
      <c r="I120" s="47" t="s">
        <v>39</v>
      </c>
      <c r="J120" s="49">
        <f>IF(I120="Less(-)",-1,1)</f>
        <v>1</v>
      </c>
      <c r="K120" s="50" t="s">
        <v>64</v>
      </c>
      <c r="L120" s="50" t="s">
        <v>7</v>
      </c>
      <c r="M120" s="59"/>
      <c r="N120" s="58"/>
      <c r="O120" s="58"/>
      <c r="P120" s="60"/>
      <c r="Q120" s="58"/>
      <c r="R120" s="58"/>
      <c r="S120" s="60"/>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61">
        <f t="shared" si="4"/>
        <v>61260.23</v>
      </c>
      <c r="BB120" s="62">
        <f>BA120+SUM(N120:AZ120)</f>
        <v>61260.23</v>
      </c>
      <c r="BC120" s="57" t="str">
        <f>SpellNumber(L120,BB120)</f>
        <v>INR  Sixty One Thousand Two Hundred &amp; Sixty  and Paise Twenty Three Only</v>
      </c>
      <c r="BE120" s="91"/>
      <c r="HR120" s="16"/>
      <c r="HS120" s="16"/>
      <c r="HT120" s="16"/>
      <c r="HU120" s="16"/>
      <c r="HV120" s="16"/>
    </row>
    <row r="121" spans="1:230" s="15" customFormat="1" ht="73.5" customHeight="1">
      <c r="A121" s="67">
        <v>109</v>
      </c>
      <c r="B121" s="75" t="s">
        <v>331</v>
      </c>
      <c r="C121" s="70" t="s">
        <v>160</v>
      </c>
      <c r="D121" s="63">
        <v>5.53</v>
      </c>
      <c r="E121" s="64" t="s">
        <v>329</v>
      </c>
      <c r="F121" s="74">
        <v>11188.57</v>
      </c>
      <c r="G121" s="58"/>
      <c r="H121" s="48"/>
      <c r="I121" s="47" t="s">
        <v>39</v>
      </c>
      <c r="J121" s="49">
        <f t="shared" si="5"/>
        <v>1</v>
      </c>
      <c r="K121" s="50" t="s">
        <v>64</v>
      </c>
      <c r="L121" s="50" t="s">
        <v>7</v>
      </c>
      <c r="M121" s="59"/>
      <c r="N121" s="58"/>
      <c r="O121" s="58"/>
      <c r="P121" s="60"/>
      <c r="Q121" s="58"/>
      <c r="R121" s="58"/>
      <c r="S121" s="60"/>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61">
        <f t="shared" si="4"/>
        <v>61872.79</v>
      </c>
      <c r="BB121" s="62">
        <f t="shared" si="6"/>
        <v>61872.79</v>
      </c>
      <c r="BC121" s="57" t="str">
        <f t="shared" si="7"/>
        <v>INR  Sixty One Thousand Eight Hundred &amp; Seventy Two  and Paise Seventy Nine Only</v>
      </c>
      <c r="BE121" s="91"/>
      <c r="HR121" s="16"/>
      <c r="HS121" s="16"/>
      <c r="HT121" s="16"/>
      <c r="HU121" s="16"/>
      <c r="HV121" s="16"/>
    </row>
    <row r="122" spans="1:230" s="15" customFormat="1" ht="71.25" customHeight="1">
      <c r="A122" s="67">
        <v>110</v>
      </c>
      <c r="B122" s="75" t="s">
        <v>432</v>
      </c>
      <c r="C122" s="70" t="s">
        <v>161</v>
      </c>
      <c r="D122" s="63">
        <v>5.53</v>
      </c>
      <c r="E122" s="64" t="s">
        <v>329</v>
      </c>
      <c r="F122" s="74">
        <v>11300.46</v>
      </c>
      <c r="G122" s="58"/>
      <c r="H122" s="48"/>
      <c r="I122" s="47" t="s">
        <v>39</v>
      </c>
      <c r="J122" s="49">
        <f>IF(I122="Less(-)",-1,1)</f>
        <v>1</v>
      </c>
      <c r="K122" s="50" t="s">
        <v>64</v>
      </c>
      <c r="L122" s="50" t="s">
        <v>7</v>
      </c>
      <c r="M122" s="59"/>
      <c r="N122" s="58"/>
      <c r="O122" s="58"/>
      <c r="P122" s="60"/>
      <c r="Q122" s="58"/>
      <c r="R122" s="58"/>
      <c r="S122" s="60"/>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61">
        <f>total_amount_ba($B$2,$D$2,D122,F122,J122,K122,M122)</f>
        <v>62491.54</v>
      </c>
      <c r="BB122" s="62">
        <f>BA122+SUM(N122:AZ122)</f>
        <v>62491.54</v>
      </c>
      <c r="BC122" s="57" t="str">
        <f>SpellNumber(L122,BB122)</f>
        <v>INR  Sixty Two Thousand Four Hundred &amp; Ninety One  and Paise Fifty Four Only</v>
      </c>
      <c r="BE122" s="91"/>
      <c r="HR122" s="16"/>
      <c r="HS122" s="16"/>
      <c r="HT122" s="16"/>
      <c r="HU122" s="16"/>
      <c r="HV122" s="16"/>
    </row>
    <row r="123" spans="1:230" s="15" customFormat="1" ht="83.25" customHeight="1">
      <c r="A123" s="67">
        <v>111</v>
      </c>
      <c r="B123" s="75" t="s">
        <v>433</v>
      </c>
      <c r="C123" s="70" t="s">
        <v>162</v>
      </c>
      <c r="D123" s="63">
        <v>5.53</v>
      </c>
      <c r="E123" s="64" t="s">
        <v>329</v>
      </c>
      <c r="F123" s="74">
        <v>11413.46</v>
      </c>
      <c r="G123" s="58"/>
      <c r="H123" s="48"/>
      <c r="I123" s="47" t="s">
        <v>39</v>
      </c>
      <c r="J123" s="49">
        <f t="shared" si="5"/>
        <v>1</v>
      </c>
      <c r="K123" s="50" t="s">
        <v>64</v>
      </c>
      <c r="L123" s="50" t="s">
        <v>7</v>
      </c>
      <c r="M123" s="59"/>
      <c r="N123" s="58"/>
      <c r="O123" s="58"/>
      <c r="P123" s="60"/>
      <c r="Q123" s="58"/>
      <c r="R123" s="58"/>
      <c r="S123" s="60"/>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61">
        <f t="shared" si="4"/>
        <v>63116.43</v>
      </c>
      <c r="BB123" s="62">
        <f t="shared" si="6"/>
        <v>63116.43</v>
      </c>
      <c r="BC123" s="57" t="str">
        <f t="shared" si="7"/>
        <v>INR  Sixty Three Thousand One Hundred &amp; Sixteen  and Paise Forty Three Only</v>
      </c>
      <c r="BE123" s="91"/>
      <c r="HR123" s="16"/>
      <c r="HS123" s="16"/>
      <c r="HT123" s="16"/>
      <c r="HU123" s="16"/>
      <c r="HV123" s="16"/>
    </row>
    <row r="124" spans="1:230" s="15" customFormat="1" ht="133.5" customHeight="1">
      <c r="A124" s="67">
        <v>112</v>
      </c>
      <c r="B124" s="75" t="s">
        <v>434</v>
      </c>
      <c r="C124" s="70" t="s">
        <v>163</v>
      </c>
      <c r="D124" s="63">
        <v>11.97</v>
      </c>
      <c r="E124" s="64" t="s">
        <v>426</v>
      </c>
      <c r="F124" s="74">
        <v>4898.1</v>
      </c>
      <c r="G124" s="58"/>
      <c r="H124" s="48"/>
      <c r="I124" s="47" t="s">
        <v>39</v>
      </c>
      <c r="J124" s="49">
        <f t="shared" si="5"/>
        <v>1</v>
      </c>
      <c r="K124" s="50" t="s">
        <v>64</v>
      </c>
      <c r="L124" s="50" t="s">
        <v>7</v>
      </c>
      <c r="M124" s="59"/>
      <c r="N124" s="58"/>
      <c r="O124" s="58"/>
      <c r="P124" s="60"/>
      <c r="Q124" s="58"/>
      <c r="R124" s="58"/>
      <c r="S124" s="60"/>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61">
        <f t="shared" si="4"/>
        <v>58630.26</v>
      </c>
      <c r="BB124" s="62">
        <f t="shared" si="6"/>
        <v>58630.26</v>
      </c>
      <c r="BC124" s="57" t="str">
        <f t="shared" si="7"/>
        <v>INR  Fifty Eight Thousand Six Hundred &amp; Thirty  and Paise Twenty Six Only</v>
      </c>
      <c r="BE124" s="91"/>
      <c r="HR124" s="16"/>
      <c r="HS124" s="16"/>
      <c r="HT124" s="16"/>
      <c r="HU124" s="16"/>
      <c r="HV124" s="16"/>
    </row>
    <row r="125" spans="1:230" s="15" customFormat="1" ht="80.25" customHeight="1">
      <c r="A125" s="67">
        <v>113</v>
      </c>
      <c r="B125" s="75" t="s">
        <v>332</v>
      </c>
      <c r="C125" s="70" t="s">
        <v>164</v>
      </c>
      <c r="D125" s="63">
        <v>1140</v>
      </c>
      <c r="E125" s="64" t="s">
        <v>250</v>
      </c>
      <c r="F125" s="74">
        <v>22.62</v>
      </c>
      <c r="G125" s="58"/>
      <c r="H125" s="48"/>
      <c r="I125" s="47" t="s">
        <v>39</v>
      </c>
      <c r="J125" s="49">
        <f t="shared" si="5"/>
        <v>1</v>
      </c>
      <c r="K125" s="50" t="s">
        <v>64</v>
      </c>
      <c r="L125" s="50" t="s">
        <v>7</v>
      </c>
      <c r="M125" s="59"/>
      <c r="N125" s="58"/>
      <c r="O125" s="58"/>
      <c r="P125" s="60"/>
      <c r="Q125" s="58"/>
      <c r="R125" s="58"/>
      <c r="S125" s="60"/>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61">
        <f t="shared" si="4"/>
        <v>25786.8</v>
      </c>
      <c r="BB125" s="62">
        <f t="shared" si="6"/>
        <v>25786.8</v>
      </c>
      <c r="BC125" s="57" t="str">
        <f t="shared" si="7"/>
        <v>INR  Twenty Five Thousand Seven Hundred &amp; Eighty Six  and Paise Eighty Only</v>
      </c>
      <c r="BE125" s="91"/>
      <c r="HR125" s="16"/>
      <c r="HS125" s="16"/>
      <c r="HT125" s="16"/>
      <c r="HU125" s="16"/>
      <c r="HV125" s="16"/>
    </row>
    <row r="126" spans="1:230" s="15" customFormat="1" ht="47.25" customHeight="1">
      <c r="A126" s="67">
        <v>114</v>
      </c>
      <c r="B126" s="79" t="s">
        <v>333</v>
      </c>
      <c r="C126" s="70" t="s">
        <v>165</v>
      </c>
      <c r="D126" s="63">
        <v>804</v>
      </c>
      <c r="E126" s="64" t="s">
        <v>250</v>
      </c>
      <c r="F126" s="74">
        <v>35.07</v>
      </c>
      <c r="G126" s="58"/>
      <c r="H126" s="48"/>
      <c r="I126" s="47" t="s">
        <v>39</v>
      </c>
      <c r="J126" s="49">
        <f>IF(I126="Less(-)",-1,1)</f>
        <v>1</v>
      </c>
      <c r="K126" s="50" t="s">
        <v>64</v>
      </c>
      <c r="L126" s="50" t="s">
        <v>7</v>
      </c>
      <c r="M126" s="59"/>
      <c r="N126" s="58"/>
      <c r="O126" s="58"/>
      <c r="P126" s="60"/>
      <c r="Q126" s="58"/>
      <c r="R126" s="58"/>
      <c r="S126" s="60"/>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61">
        <f>total_amount_ba($B$2,$D$2,D126,F126,J126,K126,M126)</f>
        <v>28196.28</v>
      </c>
      <c r="BB126" s="62">
        <f>BA126+SUM(N126:AZ126)</f>
        <v>28196.28</v>
      </c>
      <c r="BC126" s="57" t="str">
        <f>SpellNumber(L126,BB126)</f>
        <v>INR  Twenty Eight Thousand One Hundred &amp; Ninety Six  and Paise Twenty Eight Only</v>
      </c>
      <c r="BE126" s="91"/>
      <c r="HR126" s="16"/>
      <c r="HS126" s="16"/>
      <c r="HT126" s="16"/>
      <c r="HU126" s="16"/>
      <c r="HV126" s="16"/>
    </row>
    <row r="127" spans="1:230" s="15" customFormat="1" ht="57.75" customHeight="1">
      <c r="A127" s="67">
        <v>115</v>
      </c>
      <c r="B127" s="75" t="s">
        <v>334</v>
      </c>
      <c r="C127" s="70" t="s">
        <v>166</v>
      </c>
      <c r="D127" s="63">
        <v>73</v>
      </c>
      <c r="E127" s="64" t="s">
        <v>250</v>
      </c>
      <c r="F127" s="74">
        <v>179.86</v>
      </c>
      <c r="G127" s="58"/>
      <c r="H127" s="48"/>
      <c r="I127" s="47" t="s">
        <v>39</v>
      </c>
      <c r="J127" s="49">
        <f t="shared" si="5"/>
        <v>1</v>
      </c>
      <c r="K127" s="50" t="s">
        <v>64</v>
      </c>
      <c r="L127" s="50" t="s">
        <v>7</v>
      </c>
      <c r="M127" s="59"/>
      <c r="N127" s="58"/>
      <c r="O127" s="58"/>
      <c r="P127" s="60"/>
      <c r="Q127" s="58"/>
      <c r="R127" s="58"/>
      <c r="S127" s="60"/>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61">
        <f t="shared" si="4"/>
        <v>13129.78</v>
      </c>
      <c r="BB127" s="62">
        <f t="shared" si="6"/>
        <v>13129.78</v>
      </c>
      <c r="BC127" s="57" t="str">
        <f t="shared" si="7"/>
        <v>INR  Thirteen Thousand One Hundred &amp; Twenty Nine  and Paise Seventy Eight Only</v>
      </c>
      <c r="BE127" s="91"/>
      <c r="HR127" s="16"/>
      <c r="HS127" s="16"/>
      <c r="HT127" s="16"/>
      <c r="HU127" s="16"/>
      <c r="HV127" s="16"/>
    </row>
    <row r="128" spans="1:230" s="15" customFormat="1" ht="34.5" customHeight="1">
      <c r="A128" s="67">
        <v>116</v>
      </c>
      <c r="B128" s="81" t="s">
        <v>335</v>
      </c>
      <c r="C128" s="70" t="s">
        <v>167</v>
      </c>
      <c r="D128" s="63">
        <v>73</v>
      </c>
      <c r="E128" s="64" t="s">
        <v>250</v>
      </c>
      <c r="F128" s="74">
        <v>79.18</v>
      </c>
      <c r="G128" s="58"/>
      <c r="H128" s="48"/>
      <c r="I128" s="47" t="s">
        <v>39</v>
      </c>
      <c r="J128" s="49">
        <f t="shared" si="5"/>
        <v>1</v>
      </c>
      <c r="K128" s="50" t="s">
        <v>64</v>
      </c>
      <c r="L128" s="50" t="s">
        <v>7</v>
      </c>
      <c r="M128" s="59"/>
      <c r="N128" s="58"/>
      <c r="O128" s="58"/>
      <c r="P128" s="60"/>
      <c r="Q128" s="58"/>
      <c r="R128" s="58"/>
      <c r="S128" s="60"/>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61">
        <f t="shared" si="4"/>
        <v>5780.14</v>
      </c>
      <c r="BB128" s="62">
        <f t="shared" si="6"/>
        <v>5780.14</v>
      </c>
      <c r="BC128" s="57" t="str">
        <f t="shared" si="7"/>
        <v>INR  Five Thousand Seven Hundred &amp; Eighty  and Paise Fourteen Only</v>
      </c>
      <c r="BE128" s="91"/>
      <c r="HR128" s="16"/>
      <c r="HS128" s="16"/>
      <c r="HT128" s="16"/>
      <c r="HU128" s="16"/>
      <c r="HV128" s="16"/>
    </row>
    <row r="129" spans="1:230" s="15" customFormat="1" ht="57.75" customHeight="1">
      <c r="A129" s="67">
        <v>117</v>
      </c>
      <c r="B129" s="75" t="s">
        <v>336</v>
      </c>
      <c r="C129" s="70" t="s">
        <v>168</v>
      </c>
      <c r="D129" s="63">
        <v>244</v>
      </c>
      <c r="E129" s="64" t="s">
        <v>250</v>
      </c>
      <c r="F129" s="74">
        <v>71.27</v>
      </c>
      <c r="G129" s="58"/>
      <c r="H129" s="48"/>
      <c r="I129" s="47" t="s">
        <v>39</v>
      </c>
      <c r="J129" s="49">
        <f t="shared" si="5"/>
        <v>1</v>
      </c>
      <c r="K129" s="50" t="s">
        <v>64</v>
      </c>
      <c r="L129" s="50" t="s">
        <v>7</v>
      </c>
      <c r="M129" s="59"/>
      <c r="N129" s="58"/>
      <c r="O129" s="58"/>
      <c r="P129" s="60"/>
      <c r="Q129" s="58"/>
      <c r="R129" s="58"/>
      <c r="S129" s="60"/>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61">
        <f t="shared" si="4"/>
        <v>17389.88</v>
      </c>
      <c r="BB129" s="62">
        <f t="shared" si="6"/>
        <v>17389.88</v>
      </c>
      <c r="BC129" s="57" t="str">
        <f t="shared" si="7"/>
        <v>INR  Seventeen Thousand Three Hundred &amp; Eighty Nine  and Paise Eighty Eight Only</v>
      </c>
      <c r="BE129" s="91"/>
      <c r="HR129" s="16"/>
      <c r="HS129" s="16"/>
      <c r="HT129" s="16"/>
      <c r="HU129" s="16"/>
      <c r="HV129" s="16"/>
    </row>
    <row r="130" spans="1:230" s="15" customFormat="1" ht="58.5" customHeight="1">
      <c r="A130" s="67">
        <v>118</v>
      </c>
      <c r="B130" s="75" t="s">
        <v>336</v>
      </c>
      <c r="C130" s="70" t="s">
        <v>169</v>
      </c>
      <c r="D130" s="63">
        <v>61</v>
      </c>
      <c r="E130" s="64" t="s">
        <v>250</v>
      </c>
      <c r="F130" s="74">
        <v>111.99</v>
      </c>
      <c r="G130" s="58"/>
      <c r="H130" s="48"/>
      <c r="I130" s="47" t="s">
        <v>39</v>
      </c>
      <c r="J130" s="49">
        <f>IF(I130="Less(-)",-1,1)</f>
        <v>1</v>
      </c>
      <c r="K130" s="50" t="s">
        <v>64</v>
      </c>
      <c r="L130" s="50" t="s">
        <v>7</v>
      </c>
      <c r="M130" s="59"/>
      <c r="N130" s="58"/>
      <c r="O130" s="58"/>
      <c r="P130" s="60"/>
      <c r="Q130" s="58"/>
      <c r="R130" s="58"/>
      <c r="S130" s="60"/>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61">
        <f>total_amount_ba($B$2,$D$2,D130,F130,J130,K130,M130)</f>
        <v>6831.39</v>
      </c>
      <c r="BB130" s="62">
        <f>BA130+SUM(N130:AZ130)</f>
        <v>6831.39</v>
      </c>
      <c r="BC130" s="57" t="str">
        <f>SpellNumber(L130,BB130)</f>
        <v>INR  Six Thousand Eight Hundred &amp; Thirty One  and Paise Thirty Nine Only</v>
      </c>
      <c r="BE130" s="91"/>
      <c r="HR130" s="16"/>
      <c r="HS130" s="16"/>
      <c r="HT130" s="16"/>
      <c r="HU130" s="16"/>
      <c r="HV130" s="16"/>
    </row>
    <row r="131" spans="1:230" s="15" customFormat="1" ht="78" customHeight="1">
      <c r="A131" s="67">
        <v>119</v>
      </c>
      <c r="B131" s="75" t="s">
        <v>337</v>
      </c>
      <c r="C131" s="70" t="s">
        <v>170</v>
      </c>
      <c r="D131" s="63">
        <v>366</v>
      </c>
      <c r="E131" s="64" t="s">
        <v>250</v>
      </c>
      <c r="F131" s="74">
        <v>78.05</v>
      </c>
      <c r="G131" s="58"/>
      <c r="H131" s="48"/>
      <c r="I131" s="47" t="s">
        <v>39</v>
      </c>
      <c r="J131" s="49">
        <f t="shared" si="5"/>
        <v>1</v>
      </c>
      <c r="K131" s="50" t="s">
        <v>64</v>
      </c>
      <c r="L131" s="50" t="s">
        <v>7</v>
      </c>
      <c r="M131" s="59"/>
      <c r="N131" s="58"/>
      <c r="O131" s="58"/>
      <c r="P131" s="60"/>
      <c r="Q131" s="58"/>
      <c r="R131" s="58"/>
      <c r="S131" s="60"/>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61">
        <f t="shared" si="4"/>
        <v>28566.3</v>
      </c>
      <c r="BB131" s="62">
        <f t="shared" si="6"/>
        <v>28566.3</v>
      </c>
      <c r="BC131" s="57" t="str">
        <f t="shared" si="7"/>
        <v>INR  Twenty Eight Thousand Five Hundred &amp; Sixty Six  and Paise Thirty Only</v>
      </c>
      <c r="BE131" s="91"/>
      <c r="HR131" s="16"/>
      <c r="HS131" s="16"/>
      <c r="HT131" s="16"/>
      <c r="HU131" s="16"/>
      <c r="HV131" s="16"/>
    </row>
    <row r="132" spans="1:230" s="15" customFormat="1" ht="69" customHeight="1">
      <c r="A132" s="67">
        <v>120</v>
      </c>
      <c r="B132" s="77" t="s">
        <v>435</v>
      </c>
      <c r="C132" s="70" t="s">
        <v>171</v>
      </c>
      <c r="D132" s="63">
        <v>7800.393</v>
      </c>
      <c r="E132" s="64" t="s">
        <v>247</v>
      </c>
      <c r="F132" s="74">
        <v>79.18</v>
      </c>
      <c r="G132" s="58"/>
      <c r="H132" s="48"/>
      <c r="I132" s="47" t="s">
        <v>39</v>
      </c>
      <c r="J132" s="49">
        <f t="shared" si="5"/>
        <v>1</v>
      </c>
      <c r="K132" s="50" t="s">
        <v>64</v>
      </c>
      <c r="L132" s="50" t="s">
        <v>7</v>
      </c>
      <c r="M132" s="59"/>
      <c r="N132" s="58"/>
      <c r="O132" s="58"/>
      <c r="P132" s="60"/>
      <c r="Q132" s="58"/>
      <c r="R132" s="58"/>
      <c r="S132" s="60"/>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61">
        <f t="shared" si="4"/>
        <v>617635.12</v>
      </c>
      <c r="BB132" s="62">
        <f t="shared" si="6"/>
        <v>617635.12</v>
      </c>
      <c r="BC132" s="57" t="str">
        <f t="shared" si="7"/>
        <v>INR  Six Lakh Seventeen Thousand Six Hundred &amp; Thirty Five  and Paise Twelve Only</v>
      </c>
      <c r="BE132" s="91"/>
      <c r="HR132" s="16"/>
      <c r="HS132" s="16"/>
      <c r="HT132" s="16"/>
      <c r="HU132" s="16"/>
      <c r="HV132" s="16"/>
    </row>
    <row r="133" spans="1:230" s="15" customFormat="1" ht="108">
      <c r="A133" s="67">
        <v>121</v>
      </c>
      <c r="B133" s="82" t="s">
        <v>436</v>
      </c>
      <c r="C133" s="70" t="s">
        <v>172</v>
      </c>
      <c r="D133" s="63">
        <v>768.211</v>
      </c>
      <c r="E133" s="64" t="s">
        <v>247</v>
      </c>
      <c r="F133" s="74">
        <v>35.52</v>
      </c>
      <c r="G133" s="58"/>
      <c r="H133" s="48"/>
      <c r="I133" s="47" t="s">
        <v>39</v>
      </c>
      <c r="J133" s="49">
        <f t="shared" si="5"/>
        <v>1</v>
      </c>
      <c r="K133" s="50" t="s">
        <v>64</v>
      </c>
      <c r="L133" s="50" t="s">
        <v>7</v>
      </c>
      <c r="M133" s="59"/>
      <c r="N133" s="58"/>
      <c r="O133" s="58"/>
      <c r="P133" s="60"/>
      <c r="Q133" s="58"/>
      <c r="R133" s="58"/>
      <c r="S133" s="60"/>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61">
        <f t="shared" si="4"/>
        <v>27286.85</v>
      </c>
      <c r="BB133" s="62">
        <f t="shared" si="6"/>
        <v>27286.85</v>
      </c>
      <c r="BC133" s="57" t="str">
        <f t="shared" si="7"/>
        <v>INR  Twenty Seven Thousand Two Hundred &amp; Eighty Six  and Paise Eighty Five Only</v>
      </c>
      <c r="BE133" s="91"/>
      <c r="HR133" s="16"/>
      <c r="HS133" s="16"/>
      <c r="HT133" s="16"/>
      <c r="HU133" s="16"/>
      <c r="HV133" s="16"/>
    </row>
    <row r="134" spans="1:230" s="15" customFormat="1" ht="103.5" customHeight="1">
      <c r="A134" s="67">
        <v>122</v>
      </c>
      <c r="B134" s="82" t="s">
        <v>437</v>
      </c>
      <c r="C134" s="70" t="s">
        <v>173</v>
      </c>
      <c r="D134" s="63">
        <v>704.377</v>
      </c>
      <c r="E134" s="64" t="s">
        <v>247</v>
      </c>
      <c r="F134" s="74">
        <v>36.32</v>
      </c>
      <c r="G134" s="58"/>
      <c r="H134" s="48"/>
      <c r="I134" s="47" t="s">
        <v>39</v>
      </c>
      <c r="J134" s="49">
        <f>IF(I134="Less(-)",-1,1)</f>
        <v>1</v>
      </c>
      <c r="K134" s="50" t="s">
        <v>64</v>
      </c>
      <c r="L134" s="50" t="s">
        <v>7</v>
      </c>
      <c r="M134" s="59"/>
      <c r="N134" s="58"/>
      <c r="O134" s="58"/>
      <c r="P134" s="60"/>
      <c r="Q134" s="58"/>
      <c r="R134" s="58"/>
      <c r="S134" s="60"/>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61">
        <f>total_amount_ba($B$2,$D$2,D134,F134,J134,K134,M134)</f>
        <v>25582.97</v>
      </c>
      <c r="BB134" s="62">
        <f>BA134+SUM(N134:AZ134)</f>
        <v>25582.97</v>
      </c>
      <c r="BC134" s="57" t="str">
        <f>SpellNumber(L134,BB134)</f>
        <v>INR  Twenty Five Thousand Five Hundred &amp; Eighty Two  and Paise Ninety Seven Only</v>
      </c>
      <c r="BE134" s="91"/>
      <c r="HR134" s="16"/>
      <c r="HS134" s="16"/>
      <c r="HT134" s="16"/>
      <c r="HU134" s="16"/>
      <c r="HV134" s="16"/>
    </row>
    <row r="135" spans="1:230" s="15" customFormat="1" ht="103.5" customHeight="1">
      <c r="A135" s="67">
        <v>123</v>
      </c>
      <c r="B135" s="82" t="s">
        <v>438</v>
      </c>
      <c r="C135" s="70" t="s">
        <v>174</v>
      </c>
      <c r="D135" s="63">
        <v>535.279</v>
      </c>
      <c r="E135" s="64" t="s">
        <v>247</v>
      </c>
      <c r="F135" s="74">
        <v>37.13</v>
      </c>
      <c r="G135" s="58"/>
      <c r="H135" s="48"/>
      <c r="I135" s="47" t="s">
        <v>39</v>
      </c>
      <c r="J135" s="49">
        <f t="shared" si="5"/>
        <v>1</v>
      </c>
      <c r="K135" s="50" t="s">
        <v>64</v>
      </c>
      <c r="L135" s="50" t="s">
        <v>7</v>
      </c>
      <c r="M135" s="59"/>
      <c r="N135" s="58"/>
      <c r="O135" s="58"/>
      <c r="P135" s="60"/>
      <c r="Q135" s="58"/>
      <c r="R135" s="58"/>
      <c r="S135" s="60"/>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61">
        <f t="shared" si="4"/>
        <v>19874.91</v>
      </c>
      <c r="BB135" s="62">
        <f t="shared" si="6"/>
        <v>19874.91</v>
      </c>
      <c r="BC135" s="57" t="str">
        <f t="shared" si="7"/>
        <v>INR  Nineteen Thousand Eight Hundred &amp; Seventy Four  and Paise Ninety One Only</v>
      </c>
      <c r="BE135" s="91"/>
      <c r="HR135" s="16"/>
      <c r="HS135" s="16"/>
      <c r="HT135" s="16"/>
      <c r="HU135" s="16"/>
      <c r="HV135" s="16"/>
    </row>
    <row r="136" spans="1:230" s="15" customFormat="1" ht="103.5" customHeight="1">
      <c r="A136" s="67">
        <v>124</v>
      </c>
      <c r="B136" s="82" t="s">
        <v>439</v>
      </c>
      <c r="C136" s="70" t="s">
        <v>175</v>
      </c>
      <c r="D136" s="63">
        <v>408.218</v>
      </c>
      <c r="E136" s="64" t="s">
        <v>247</v>
      </c>
      <c r="F136" s="74">
        <v>37.93</v>
      </c>
      <c r="G136" s="58"/>
      <c r="H136" s="48"/>
      <c r="I136" s="47" t="s">
        <v>39</v>
      </c>
      <c r="J136" s="49">
        <f t="shared" si="5"/>
        <v>1</v>
      </c>
      <c r="K136" s="50" t="s">
        <v>64</v>
      </c>
      <c r="L136" s="50" t="s">
        <v>7</v>
      </c>
      <c r="M136" s="59"/>
      <c r="N136" s="58"/>
      <c r="O136" s="58"/>
      <c r="P136" s="60"/>
      <c r="Q136" s="58"/>
      <c r="R136" s="58"/>
      <c r="S136" s="60"/>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61">
        <f t="shared" si="4"/>
        <v>15483.71</v>
      </c>
      <c r="BB136" s="62">
        <f t="shared" si="6"/>
        <v>15483.71</v>
      </c>
      <c r="BC136" s="57" t="str">
        <f t="shared" si="7"/>
        <v>INR  Fifteen Thousand Four Hundred &amp; Eighty Three  and Paise Seventy One Only</v>
      </c>
      <c r="BE136" s="91"/>
      <c r="HR136" s="16"/>
      <c r="HS136" s="16"/>
      <c r="HT136" s="16"/>
      <c r="HU136" s="16"/>
      <c r="HV136" s="16"/>
    </row>
    <row r="137" spans="1:230" s="15" customFormat="1" ht="103.5" customHeight="1">
      <c r="A137" s="67">
        <v>125</v>
      </c>
      <c r="B137" s="82" t="s">
        <v>440</v>
      </c>
      <c r="C137" s="70" t="s">
        <v>176</v>
      </c>
      <c r="D137" s="63">
        <v>408.218</v>
      </c>
      <c r="E137" s="64" t="s">
        <v>247</v>
      </c>
      <c r="F137" s="74">
        <v>38.73</v>
      </c>
      <c r="G137" s="58"/>
      <c r="H137" s="48"/>
      <c r="I137" s="47" t="s">
        <v>39</v>
      </c>
      <c r="J137" s="49">
        <f t="shared" si="5"/>
        <v>1</v>
      </c>
      <c r="K137" s="50" t="s">
        <v>64</v>
      </c>
      <c r="L137" s="50" t="s">
        <v>7</v>
      </c>
      <c r="M137" s="59"/>
      <c r="N137" s="58"/>
      <c r="O137" s="58"/>
      <c r="P137" s="60"/>
      <c r="Q137" s="58"/>
      <c r="R137" s="58"/>
      <c r="S137" s="60"/>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61">
        <f t="shared" si="4"/>
        <v>15810.28</v>
      </c>
      <c r="BB137" s="62">
        <f t="shared" si="6"/>
        <v>15810.28</v>
      </c>
      <c r="BC137" s="57" t="str">
        <f t="shared" si="7"/>
        <v>INR  Fifteen Thousand Eight Hundred &amp; Ten  and Paise Twenty Eight Only</v>
      </c>
      <c r="BE137" s="91"/>
      <c r="HR137" s="16"/>
      <c r="HS137" s="16"/>
      <c r="HT137" s="16"/>
      <c r="HU137" s="16"/>
      <c r="HV137" s="16"/>
    </row>
    <row r="138" spans="1:230" s="15" customFormat="1" ht="103.5" customHeight="1">
      <c r="A138" s="67">
        <v>126</v>
      </c>
      <c r="B138" s="82" t="s">
        <v>441</v>
      </c>
      <c r="C138" s="70" t="s">
        <v>177</v>
      </c>
      <c r="D138" s="63">
        <v>228.015</v>
      </c>
      <c r="E138" s="64" t="s">
        <v>247</v>
      </c>
      <c r="F138" s="74">
        <v>39.66</v>
      </c>
      <c r="G138" s="58"/>
      <c r="H138" s="48"/>
      <c r="I138" s="47" t="s">
        <v>39</v>
      </c>
      <c r="J138" s="49">
        <f>IF(I138="Less(-)",-1,1)</f>
        <v>1</v>
      </c>
      <c r="K138" s="50" t="s">
        <v>64</v>
      </c>
      <c r="L138" s="50" t="s">
        <v>7</v>
      </c>
      <c r="M138" s="59"/>
      <c r="N138" s="58"/>
      <c r="O138" s="58"/>
      <c r="P138" s="60"/>
      <c r="Q138" s="58"/>
      <c r="R138" s="58"/>
      <c r="S138" s="60"/>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61">
        <f>total_amount_ba($B$2,$D$2,D138,F138,J138,K138,M138)</f>
        <v>9043.07</v>
      </c>
      <c r="BB138" s="62">
        <f>BA138+SUM(N138:AZ138)</f>
        <v>9043.07</v>
      </c>
      <c r="BC138" s="57" t="str">
        <f>SpellNumber(L138,BB138)</f>
        <v>INR  Nine Thousand  &amp;Forty Three  and Paise Seven Only</v>
      </c>
      <c r="BE138" s="91"/>
      <c r="HR138" s="16"/>
      <c r="HS138" s="16"/>
      <c r="HT138" s="16"/>
      <c r="HU138" s="16"/>
      <c r="HV138" s="16"/>
    </row>
    <row r="139" spans="1:230" s="15" customFormat="1" ht="105.75" customHeight="1">
      <c r="A139" s="67">
        <v>127</v>
      </c>
      <c r="B139" s="77" t="s">
        <v>338</v>
      </c>
      <c r="C139" s="70" t="s">
        <v>178</v>
      </c>
      <c r="D139" s="63">
        <v>768.211</v>
      </c>
      <c r="E139" s="64" t="s">
        <v>247</v>
      </c>
      <c r="F139" s="74">
        <v>75.79</v>
      </c>
      <c r="G139" s="58"/>
      <c r="H139" s="48"/>
      <c r="I139" s="47" t="s">
        <v>39</v>
      </c>
      <c r="J139" s="49">
        <f t="shared" si="5"/>
        <v>1</v>
      </c>
      <c r="K139" s="50" t="s">
        <v>64</v>
      </c>
      <c r="L139" s="50" t="s">
        <v>7</v>
      </c>
      <c r="M139" s="59"/>
      <c r="N139" s="58"/>
      <c r="O139" s="58"/>
      <c r="P139" s="60"/>
      <c r="Q139" s="58"/>
      <c r="R139" s="58"/>
      <c r="S139" s="60"/>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61">
        <f t="shared" si="4"/>
        <v>58222.71</v>
      </c>
      <c r="BB139" s="62">
        <f t="shared" si="6"/>
        <v>58222.71</v>
      </c>
      <c r="BC139" s="57" t="str">
        <f t="shared" si="7"/>
        <v>INR  Fifty Eight Thousand Two Hundred &amp; Twenty Two  and Paise Seventy One Only</v>
      </c>
      <c r="BE139" s="91"/>
      <c r="HR139" s="16"/>
      <c r="HS139" s="16"/>
      <c r="HT139" s="16"/>
      <c r="HU139" s="16"/>
      <c r="HV139" s="16"/>
    </row>
    <row r="140" spans="1:230" s="15" customFormat="1" ht="105.75" customHeight="1">
      <c r="A140" s="67">
        <v>128</v>
      </c>
      <c r="B140" s="77" t="s">
        <v>442</v>
      </c>
      <c r="C140" s="70" t="s">
        <v>179</v>
      </c>
      <c r="D140" s="63">
        <v>704.377</v>
      </c>
      <c r="E140" s="64" t="s">
        <v>247</v>
      </c>
      <c r="F140" s="74">
        <v>76.59</v>
      </c>
      <c r="G140" s="58"/>
      <c r="H140" s="48"/>
      <c r="I140" s="47" t="s">
        <v>39</v>
      </c>
      <c r="J140" s="49">
        <f>IF(I140="Less(-)",-1,1)</f>
        <v>1</v>
      </c>
      <c r="K140" s="50" t="s">
        <v>64</v>
      </c>
      <c r="L140" s="50" t="s">
        <v>7</v>
      </c>
      <c r="M140" s="59"/>
      <c r="N140" s="58"/>
      <c r="O140" s="58"/>
      <c r="P140" s="60"/>
      <c r="Q140" s="58"/>
      <c r="R140" s="58"/>
      <c r="S140" s="60"/>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61">
        <f>total_amount_ba($B$2,$D$2,D140,F140,J140,K140,M140)</f>
        <v>53948.23</v>
      </c>
      <c r="BB140" s="62">
        <f>BA140+SUM(N140:AZ140)</f>
        <v>53948.23</v>
      </c>
      <c r="BC140" s="57" t="str">
        <f>SpellNumber(L140,BB140)</f>
        <v>INR  Fifty Three Thousand Nine Hundred &amp; Forty Eight  and Paise Twenty Three Only</v>
      </c>
      <c r="BE140" s="91"/>
      <c r="HR140" s="16"/>
      <c r="HS140" s="16"/>
      <c r="HT140" s="16"/>
      <c r="HU140" s="16"/>
      <c r="HV140" s="16"/>
    </row>
    <row r="141" spans="1:230" s="15" customFormat="1" ht="105.75" customHeight="1">
      <c r="A141" s="67">
        <v>129</v>
      </c>
      <c r="B141" s="77" t="s">
        <v>443</v>
      </c>
      <c r="C141" s="70" t="s">
        <v>180</v>
      </c>
      <c r="D141" s="63">
        <v>535.279</v>
      </c>
      <c r="E141" s="64" t="s">
        <v>247</v>
      </c>
      <c r="F141" s="74">
        <v>77.4</v>
      </c>
      <c r="G141" s="58"/>
      <c r="H141" s="48"/>
      <c r="I141" s="47" t="s">
        <v>39</v>
      </c>
      <c r="J141" s="49">
        <f>IF(I141="Less(-)",-1,1)</f>
        <v>1</v>
      </c>
      <c r="K141" s="50" t="s">
        <v>64</v>
      </c>
      <c r="L141" s="50" t="s">
        <v>7</v>
      </c>
      <c r="M141" s="59"/>
      <c r="N141" s="58"/>
      <c r="O141" s="58"/>
      <c r="P141" s="60"/>
      <c r="Q141" s="58"/>
      <c r="R141" s="58"/>
      <c r="S141" s="60"/>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61">
        <f>total_amount_ba($B$2,$D$2,D141,F141,J141,K141,M141)</f>
        <v>41430.59</v>
      </c>
      <c r="BB141" s="62">
        <f>BA141+SUM(N141:AZ141)</f>
        <v>41430.59</v>
      </c>
      <c r="BC141" s="57" t="str">
        <f>SpellNumber(L141,BB141)</f>
        <v>INR  Forty One Thousand Four Hundred &amp; Thirty  and Paise Fifty Nine Only</v>
      </c>
      <c r="BE141" s="91"/>
      <c r="HR141" s="16"/>
      <c r="HS141" s="16"/>
      <c r="HT141" s="16"/>
      <c r="HU141" s="16"/>
      <c r="HV141" s="16"/>
    </row>
    <row r="142" spans="1:230" s="15" customFormat="1" ht="105.75" customHeight="1">
      <c r="A142" s="67">
        <v>130</v>
      </c>
      <c r="B142" s="77" t="s">
        <v>444</v>
      </c>
      <c r="C142" s="70" t="s">
        <v>181</v>
      </c>
      <c r="D142" s="63">
        <v>408.218</v>
      </c>
      <c r="E142" s="64" t="s">
        <v>247</v>
      </c>
      <c r="F142" s="74">
        <v>78.2</v>
      </c>
      <c r="G142" s="58"/>
      <c r="H142" s="48"/>
      <c r="I142" s="47" t="s">
        <v>39</v>
      </c>
      <c r="J142" s="49">
        <f>IF(I142="Less(-)",-1,1)</f>
        <v>1</v>
      </c>
      <c r="K142" s="50" t="s">
        <v>64</v>
      </c>
      <c r="L142" s="50" t="s">
        <v>7</v>
      </c>
      <c r="M142" s="59"/>
      <c r="N142" s="58"/>
      <c r="O142" s="58"/>
      <c r="P142" s="60"/>
      <c r="Q142" s="58"/>
      <c r="R142" s="58"/>
      <c r="S142" s="60"/>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61">
        <f>total_amount_ba($B$2,$D$2,D142,F142,J142,K142,M142)</f>
        <v>31922.65</v>
      </c>
      <c r="BB142" s="62">
        <f>BA142+SUM(N142:AZ142)</f>
        <v>31922.65</v>
      </c>
      <c r="BC142" s="57" t="str">
        <f>SpellNumber(L142,BB142)</f>
        <v>INR  Thirty One Thousand Nine Hundred &amp; Twenty Two  and Paise Sixty Five Only</v>
      </c>
      <c r="BE142" s="91"/>
      <c r="HR142" s="16"/>
      <c r="HS142" s="16"/>
      <c r="HT142" s="16"/>
      <c r="HU142" s="16"/>
      <c r="HV142" s="16"/>
    </row>
    <row r="143" spans="1:230" s="15" customFormat="1" ht="105.75" customHeight="1">
      <c r="A143" s="67">
        <v>131</v>
      </c>
      <c r="B143" s="77" t="s">
        <v>445</v>
      </c>
      <c r="C143" s="70" t="s">
        <v>182</v>
      </c>
      <c r="D143" s="63">
        <v>408.218</v>
      </c>
      <c r="E143" s="64" t="s">
        <v>247</v>
      </c>
      <c r="F143" s="74">
        <v>79</v>
      </c>
      <c r="G143" s="58"/>
      <c r="H143" s="48"/>
      <c r="I143" s="47" t="s">
        <v>39</v>
      </c>
      <c r="J143" s="49">
        <f>IF(I143="Less(-)",-1,1)</f>
        <v>1</v>
      </c>
      <c r="K143" s="50" t="s">
        <v>64</v>
      </c>
      <c r="L143" s="50" t="s">
        <v>7</v>
      </c>
      <c r="M143" s="59"/>
      <c r="N143" s="58"/>
      <c r="O143" s="58"/>
      <c r="P143" s="60"/>
      <c r="Q143" s="58"/>
      <c r="R143" s="58"/>
      <c r="S143" s="60"/>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61">
        <f>total_amount_ba($B$2,$D$2,D143,F143,J143,K143,M143)</f>
        <v>32249.22</v>
      </c>
      <c r="BB143" s="62">
        <f>BA143+SUM(N143:AZ143)</f>
        <v>32249.22</v>
      </c>
      <c r="BC143" s="57" t="str">
        <f>SpellNumber(L143,BB143)</f>
        <v>INR  Thirty Two Thousand Two Hundred &amp; Forty Nine  and Paise Twenty Two Only</v>
      </c>
      <c r="BE143" s="91"/>
      <c r="HR143" s="16"/>
      <c r="HS143" s="16"/>
      <c r="HT143" s="16"/>
      <c r="HU143" s="16"/>
      <c r="HV143" s="16"/>
    </row>
    <row r="144" spans="1:230" s="15" customFormat="1" ht="105.75" customHeight="1">
      <c r="A144" s="67">
        <v>132</v>
      </c>
      <c r="B144" s="77" t="s">
        <v>446</v>
      </c>
      <c r="C144" s="70" t="s">
        <v>183</v>
      </c>
      <c r="D144" s="63">
        <v>228.015</v>
      </c>
      <c r="E144" s="64" t="s">
        <v>247</v>
      </c>
      <c r="F144" s="74">
        <v>79.93</v>
      </c>
      <c r="G144" s="58"/>
      <c r="H144" s="48"/>
      <c r="I144" s="47" t="s">
        <v>39</v>
      </c>
      <c r="J144" s="49">
        <f t="shared" si="5"/>
        <v>1</v>
      </c>
      <c r="K144" s="50" t="s">
        <v>64</v>
      </c>
      <c r="L144" s="50" t="s">
        <v>7</v>
      </c>
      <c r="M144" s="59"/>
      <c r="N144" s="58"/>
      <c r="O144" s="58"/>
      <c r="P144" s="60"/>
      <c r="Q144" s="58"/>
      <c r="R144" s="58"/>
      <c r="S144" s="60"/>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61">
        <f aca="true" t="shared" si="8" ref="BA144:BA182">total_amount_ba($B$2,$D$2,D144,F144,J144,K144,M144)</f>
        <v>18225.24</v>
      </c>
      <c r="BB144" s="62">
        <f t="shared" si="6"/>
        <v>18225.24</v>
      </c>
      <c r="BC144" s="57" t="str">
        <f t="shared" si="7"/>
        <v>INR  Eighteen Thousand Two Hundred &amp; Twenty Five  and Paise Twenty Four Only</v>
      </c>
      <c r="BE144" s="91"/>
      <c r="HR144" s="16"/>
      <c r="HS144" s="16"/>
      <c r="HT144" s="16"/>
      <c r="HU144" s="16"/>
      <c r="HV144" s="16"/>
    </row>
    <row r="145" spans="1:230" s="15" customFormat="1" ht="49.5" customHeight="1">
      <c r="A145" s="67">
        <v>133</v>
      </c>
      <c r="B145" s="75" t="s">
        <v>560</v>
      </c>
      <c r="C145" s="70" t="s">
        <v>184</v>
      </c>
      <c r="D145" s="63">
        <v>192.822</v>
      </c>
      <c r="E145" s="64" t="s">
        <v>247</v>
      </c>
      <c r="F145" s="74">
        <v>42.99</v>
      </c>
      <c r="G145" s="58"/>
      <c r="H145" s="48"/>
      <c r="I145" s="47" t="s">
        <v>39</v>
      </c>
      <c r="J145" s="49">
        <f t="shared" si="5"/>
        <v>1</v>
      </c>
      <c r="K145" s="50" t="s">
        <v>64</v>
      </c>
      <c r="L145" s="50" t="s">
        <v>7</v>
      </c>
      <c r="M145" s="59"/>
      <c r="N145" s="58"/>
      <c r="O145" s="58"/>
      <c r="P145" s="60"/>
      <c r="Q145" s="58"/>
      <c r="R145" s="58"/>
      <c r="S145" s="60"/>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61">
        <f t="shared" si="8"/>
        <v>8289.42</v>
      </c>
      <c r="BB145" s="62">
        <f t="shared" si="6"/>
        <v>8289.42</v>
      </c>
      <c r="BC145" s="57" t="str">
        <f t="shared" si="7"/>
        <v>INR  Eight Thousand Two Hundred &amp; Eighty Nine  and Paise Forty Two Only</v>
      </c>
      <c r="BE145" s="91"/>
      <c r="HR145" s="16"/>
      <c r="HS145" s="16"/>
      <c r="HT145" s="16"/>
      <c r="HU145" s="16"/>
      <c r="HV145" s="16"/>
    </row>
    <row r="146" spans="1:230" s="15" customFormat="1" ht="59.25" customHeight="1">
      <c r="A146" s="67">
        <v>134</v>
      </c>
      <c r="B146" s="75" t="s">
        <v>339</v>
      </c>
      <c r="C146" s="70" t="s">
        <v>185</v>
      </c>
      <c r="D146" s="63">
        <v>225</v>
      </c>
      <c r="E146" s="64" t="s">
        <v>247</v>
      </c>
      <c r="F146" s="74">
        <v>32.8</v>
      </c>
      <c r="G146" s="58"/>
      <c r="H146" s="48"/>
      <c r="I146" s="47" t="s">
        <v>39</v>
      </c>
      <c r="J146" s="49">
        <f>IF(I146="Less(-)",-1,1)</f>
        <v>1</v>
      </c>
      <c r="K146" s="50" t="s">
        <v>64</v>
      </c>
      <c r="L146" s="50" t="s">
        <v>7</v>
      </c>
      <c r="M146" s="59"/>
      <c r="N146" s="58"/>
      <c r="O146" s="58"/>
      <c r="P146" s="60"/>
      <c r="Q146" s="58"/>
      <c r="R146" s="58"/>
      <c r="S146" s="60"/>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61">
        <f>total_amount_ba($B$2,$D$2,D146,F146,J146,K146,M146)</f>
        <v>7380</v>
      </c>
      <c r="BB146" s="62">
        <f>BA146+SUM(N146:AZ146)</f>
        <v>7380</v>
      </c>
      <c r="BC146" s="57" t="str">
        <f>SpellNumber(L146,BB146)</f>
        <v>INR  Seven Thousand Three Hundred &amp; Eighty  Only</v>
      </c>
      <c r="BE146" s="91"/>
      <c r="HR146" s="16"/>
      <c r="HS146" s="16"/>
      <c r="HT146" s="16"/>
      <c r="HU146" s="16"/>
      <c r="HV146" s="16"/>
    </row>
    <row r="147" spans="1:230" s="15" customFormat="1" ht="89.25" customHeight="1">
      <c r="A147" s="67">
        <v>135</v>
      </c>
      <c r="B147" s="75" t="s">
        <v>447</v>
      </c>
      <c r="C147" s="70" t="s">
        <v>186</v>
      </c>
      <c r="D147" s="63">
        <v>192.822</v>
      </c>
      <c r="E147" s="64" t="s">
        <v>247</v>
      </c>
      <c r="F147" s="74">
        <v>91.63</v>
      </c>
      <c r="G147" s="58"/>
      <c r="H147" s="48"/>
      <c r="I147" s="47" t="s">
        <v>39</v>
      </c>
      <c r="J147" s="49">
        <f t="shared" si="5"/>
        <v>1</v>
      </c>
      <c r="K147" s="50" t="s">
        <v>64</v>
      </c>
      <c r="L147" s="50" t="s">
        <v>7</v>
      </c>
      <c r="M147" s="59"/>
      <c r="N147" s="58"/>
      <c r="O147" s="58"/>
      <c r="P147" s="60"/>
      <c r="Q147" s="58"/>
      <c r="R147" s="58"/>
      <c r="S147" s="60"/>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61">
        <f t="shared" si="8"/>
        <v>17668.28</v>
      </c>
      <c r="BB147" s="62">
        <f t="shared" si="6"/>
        <v>17668.28</v>
      </c>
      <c r="BC147" s="57" t="str">
        <f t="shared" si="7"/>
        <v>INR  Seventeen Thousand Six Hundred &amp; Sixty Eight  and Paise Twenty Eight Only</v>
      </c>
      <c r="BE147" s="91"/>
      <c r="HR147" s="16"/>
      <c r="HS147" s="16"/>
      <c r="HT147" s="16"/>
      <c r="HU147" s="16"/>
      <c r="HV147" s="16"/>
    </row>
    <row r="148" spans="1:230" s="15" customFormat="1" ht="96" customHeight="1">
      <c r="A148" s="67">
        <v>136</v>
      </c>
      <c r="B148" s="75" t="s">
        <v>448</v>
      </c>
      <c r="C148" s="70" t="s">
        <v>187</v>
      </c>
      <c r="D148" s="63">
        <v>225</v>
      </c>
      <c r="E148" s="64" t="s">
        <v>247</v>
      </c>
      <c r="F148" s="74">
        <v>89.36</v>
      </c>
      <c r="G148" s="58"/>
      <c r="H148" s="48"/>
      <c r="I148" s="47" t="s">
        <v>39</v>
      </c>
      <c r="J148" s="49">
        <f aca="true" t="shared" si="9" ref="J148:J192">IF(I148="Less(-)",-1,1)</f>
        <v>1</v>
      </c>
      <c r="K148" s="50" t="s">
        <v>64</v>
      </c>
      <c r="L148" s="50" t="s">
        <v>7</v>
      </c>
      <c r="M148" s="59"/>
      <c r="N148" s="58"/>
      <c r="O148" s="58"/>
      <c r="P148" s="60"/>
      <c r="Q148" s="58"/>
      <c r="R148" s="58"/>
      <c r="S148" s="60"/>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61">
        <f t="shared" si="8"/>
        <v>20106</v>
      </c>
      <c r="BB148" s="62">
        <f aca="true" t="shared" si="10" ref="BB148:BB192">BA148+SUM(N148:AZ148)</f>
        <v>20106</v>
      </c>
      <c r="BC148" s="57" t="str">
        <f aca="true" t="shared" si="11" ref="BC148:BC192">SpellNumber(L148,BB148)</f>
        <v>INR  Twenty Thousand One Hundred &amp; Six  Only</v>
      </c>
      <c r="BE148" s="91"/>
      <c r="HR148" s="16"/>
      <c r="HS148" s="16"/>
      <c r="HT148" s="16"/>
      <c r="HU148" s="16"/>
      <c r="HV148" s="16"/>
    </row>
    <row r="149" spans="1:230" s="15" customFormat="1" ht="45" customHeight="1">
      <c r="A149" s="67">
        <v>137</v>
      </c>
      <c r="B149" s="75" t="s">
        <v>449</v>
      </c>
      <c r="C149" s="70" t="s">
        <v>188</v>
      </c>
      <c r="D149" s="63">
        <v>99.675</v>
      </c>
      <c r="E149" s="64" t="s">
        <v>247</v>
      </c>
      <c r="F149" s="74">
        <v>38.46</v>
      </c>
      <c r="G149" s="58"/>
      <c r="H149" s="48"/>
      <c r="I149" s="47" t="s">
        <v>39</v>
      </c>
      <c r="J149" s="49">
        <f t="shared" si="9"/>
        <v>1</v>
      </c>
      <c r="K149" s="50" t="s">
        <v>64</v>
      </c>
      <c r="L149" s="50" t="s">
        <v>7</v>
      </c>
      <c r="M149" s="59"/>
      <c r="N149" s="58"/>
      <c r="O149" s="58"/>
      <c r="P149" s="60"/>
      <c r="Q149" s="58"/>
      <c r="R149" s="58"/>
      <c r="S149" s="60"/>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61">
        <f t="shared" si="8"/>
        <v>3833.5</v>
      </c>
      <c r="BB149" s="62">
        <f t="shared" si="10"/>
        <v>3833.5</v>
      </c>
      <c r="BC149" s="57" t="str">
        <f t="shared" si="11"/>
        <v>INR  Three Thousand Eight Hundred &amp; Thirty Three  and Paise Fifty Only</v>
      </c>
      <c r="BE149" s="91"/>
      <c r="HR149" s="16"/>
      <c r="HS149" s="16"/>
      <c r="HT149" s="16"/>
      <c r="HU149" s="16"/>
      <c r="HV149" s="16"/>
    </row>
    <row r="150" spans="1:230" s="15" customFormat="1" ht="71.25" customHeight="1">
      <c r="A150" s="67">
        <v>138</v>
      </c>
      <c r="B150" s="75" t="s">
        <v>450</v>
      </c>
      <c r="C150" s="70" t="s">
        <v>189</v>
      </c>
      <c r="D150" s="63">
        <v>81.956</v>
      </c>
      <c r="E150" s="64" t="s">
        <v>324</v>
      </c>
      <c r="F150" s="74">
        <v>6163.91</v>
      </c>
      <c r="G150" s="58"/>
      <c r="H150" s="48"/>
      <c r="I150" s="47" t="s">
        <v>39</v>
      </c>
      <c r="J150" s="49">
        <f>IF(I150="Less(-)",-1,1)</f>
        <v>1</v>
      </c>
      <c r="K150" s="50" t="s">
        <v>64</v>
      </c>
      <c r="L150" s="50" t="s">
        <v>7</v>
      </c>
      <c r="M150" s="59"/>
      <c r="N150" s="58"/>
      <c r="O150" s="58"/>
      <c r="P150" s="60"/>
      <c r="Q150" s="58"/>
      <c r="R150" s="58"/>
      <c r="S150" s="60"/>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61">
        <f>total_amount_ba($B$2,$D$2,D150,F150,J150,K150,M150)</f>
        <v>505169.41</v>
      </c>
      <c r="BB150" s="62">
        <f>BA150+SUM(N150:AZ150)</f>
        <v>505169.41</v>
      </c>
      <c r="BC150" s="57" t="str">
        <f>SpellNumber(L150,BB150)</f>
        <v>INR  Five Lakh Five Thousand One Hundred &amp; Sixty Nine  and Paise Forty One Only</v>
      </c>
      <c r="BE150" s="91"/>
      <c r="HR150" s="16"/>
      <c r="HS150" s="16"/>
      <c r="HT150" s="16"/>
      <c r="HU150" s="16"/>
      <c r="HV150" s="16"/>
    </row>
    <row r="151" spans="1:230" s="15" customFormat="1" ht="66" customHeight="1">
      <c r="A151" s="67">
        <v>139</v>
      </c>
      <c r="B151" s="83" t="s">
        <v>451</v>
      </c>
      <c r="C151" s="70" t="s">
        <v>190</v>
      </c>
      <c r="D151" s="63">
        <v>995.1</v>
      </c>
      <c r="E151" s="64" t="s">
        <v>259</v>
      </c>
      <c r="F151" s="74">
        <v>21.49</v>
      </c>
      <c r="G151" s="58"/>
      <c r="H151" s="48"/>
      <c r="I151" s="47" t="s">
        <v>39</v>
      </c>
      <c r="J151" s="49">
        <f t="shared" si="9"/>
        <v>1</v>
      </c>
      <c r="K151" s="50" t="s">
        <v>64</v>
      </c>
      <c r="L151" s="50" t="s">
        <v>7</v>
      </c>
      <c r="M151" s="59"/>
      <c r="N151" s="58"/>
      <c r="O151" s="58"/>
      <c r="P151" s="60"/>
      <c r="Q151" s="58"/>
      <c r="R151" s="58"/>
      <c r="S151" s="60"/>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61">
        <f t="shared" si="8"/>
        <v>21384.7</v>
      </c>
      <c r="BB151" s="62">
        <f t="shared" si="10"/>
        <v>21384.7</v>
      </c>
      <c r="BC151" s="57" t="str">
        <f t="shared" si="11"/>
        <v>INR  Twenty One Thousand Three Hundred &amp; Eighty Four  and Paise Seventy Only</v>
      </c>
      <c r="BE151" s="91"/>
      <c r="HR151" s="16"/>
      <c r="HS151" s="16"/>
      <c r="HT151" s="16"/>
      <c r="HU151" s="16"/>
      <c r="HV151" s="16"/>
    </row>
    <row r="152" spans="1:230" s="15" customFormat="1" ht="66.75" customHeight="1">
      <c r="A152" s="67">
        <v>140</v>
      </c>
      <c r="B152" s="83" t="s">
        <v>452</v>
      </c>
      <c r="C152" s="70" t="s">
        <v>191</v>
      </c>
      <c r="D152" s="63">
        <v>14</v>
      </c>
      <c r="E152" s="64" t="s">
        <v>453</v>
      </c>
      <c r="F152" s="74">
        <v>134.61</v>
      </c>
      <c r="G152" s="58"/>
      <c r="H152" s="48"/>
      <c r="I152" s="47" t="s">
        <v>39</v>
      </c>
      <c r="J152" s="49">
        <f t="shared" si="9"/>
        <v>1</v>
      </c>
      <c r="K152" s="50" t="s">
        <v>64</v>
      </c>
      <c r="L152" s="50" t="s">
        <v>7</v>
      </c>
      <c r="M152" s="59"/>
      <c r="N152" s="58"/>
      <c r="O152" s="58"/>
      <c r="P152" s="60"/>
      <c r="Q152" s="58"/>
      <c r="R152" s="58"/>
      <c r="S152" s="60"/>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61">
        <f t="shared" si="8"/>
        <v>1884.54</v>
      </c>
      <c r="BB152" s="62">
        <f t="shared" si="10"/>
        <v>1884.54</v>
      </c>
      <c r="BC152" s="57" t="str">
        <f t="shared" si="11"/>
        <v>INR  One Thousand Eight Hundred &amp; Eighty Four  and Paise Fifty Four Only</v>
      </c>
      <c r="BE152" s="91"/>
      <c r="HR152" s="16"/>
      <c r="HS152" s="16"/>
      <c r="HT152" s="16"/>
      <c r="HU152" s="16"/>
      <c r="HV152" s="16"/>
    </row>
    <row r="153" spans="1:230" s="15" customFormat="1" ht="28.5" customHeight="1">
      <c r="A153" s="67">
        <v>141</v>
      </c>
      <c r="B153" s="43" t="s">
        <v>549</v>
      </c>
      <c r="C153" s="70" t="s">
        <v>192</v>
      </c>
      <c r="D153" s="45"/>
      <c r="E153" s="46"/>
      <c r="F153" s="47"/>
      <c r="G153" s="48"/>
      <c r="H153" s="48"/>
      <c r="I153" s="47"/>
      <c r="J153" s="49"/>
      <c r="K153" s="50"/>
      <c r="L153" s="50"/>
      <c r="M153" s="51"/>
      <c r="N153" s="52"/>
      <c r="O153" s="52"/>
      <c r="P153" s="53"/>
      <c r="Q153" s="52"/>
      <c r="R153" s="52"/>
      <c r="S153" s="53"/>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5"/>
      <c r="BB153" s="56"/>
      <c r="BC153" s="57"/>
      <c r="BE153" s="91"/>
      <c r="HR153" s="16">
        <v>1</v>
      </c>
      <c r="HS153" s="16" t="s">
        <v>35</v>
      </c>
      <c r="HT153" s="16" t="s">
        <v>36</v>
      </c>
      <c r="HU153" s="16">
        <v>10</v>
      </c>
      <c r="HV153" s="16" t="s">
        <v>37</v>
      </c>
    </row>
    <row r="154" spans="1:230" s="15" customFormat="1" ht="202.5">
      <c r="A154" s="67">
        <v>142</v>
      </c>
      <c r="B154" s="75" t="s">
        <v>454</v>
      </c>
      <c r="C154" s="70" t="s">
        <v>193</v>
      </c>
      <c r="D154" s="63">
        <v>50</v>
      </c>
      <c r="E154" s="64" t="s">
        <v>249</v>
      </c>
      <c r="F154" s="74">
        <v>434.38</v>
      </c>
      <c r="G154" s="58"/>
      <c r="H154" s="48"/>
      <c r="I154" s="47" t="s">
        <v>39</v>
      </c>
      <c r="J154" s="49">
        <f>IF(I154="Less(-)",-1,1)</f>
        <v>1</v>
      </c>
      <c r="K154" s="50" t="s">
        <v>64</v>
      </c>
      <c r="L154" s="50" t="s">
        <v>7</v>
      </c>
      <c r="M154" s="59"/>
      <c r="N154" s="58"/>
      <c r="O154" s="58"/>
      <c r="P154" s="60"/>
      <c r="Q154" s="58"/>
      <c r="R154" s="58"/>
      <c r="S154" s="60"/>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61">
        <f>total_amount_ba($B$2,$D$2,D154,F154,J154,K154,M154)</f>
        <v>21719</v>
      </c>
      <c r="BB154" s="62">
        <f>BA154+SUM(N154:AZ154)</f>
        <v>21719</v>
      </c>
      <c r="BC154" s="57" t="str">
        <f>SpellNumber(L154,BB154)</f>
        <v>INR  Twenty One Thousand Seven Hundred &amp; Nineteen  Only</v>
      </c>
      <c r="BE154" s="91"/>
      <c r="HR154" s="16"/>
      <c r="HS154" s="16"/>
      <c r="HT154" s="16"/>
      <c r="HU154" s="16"/>
      <c r="HV154" s="16"/>
    </row>
    <row r="155" spans="1:230" s="15" customFormat="1" ht="215.25" customHeight="1">
      <c r="A155" s="67">
        <v>143</v>
      </c>
      <c r="B155" s="75" t="s">
        <v>455</v>
      </c>
      <c r="C155" s="70" t="s">
        <v>194</v>
      </c>
      <c r="D155" s="63">
        <v>125</v>
      </c>
      <c r="E155" s="64" t="s">
        <v>340</v>
      </c>
      <c r="F155" s="74">
        <v>266.96</v>
      </c>
      <c r="G155" s="58"/>
      <c r="H155" s="48"/>
      <c r="I155" s="47" t="s">
        <v>39</v>
      </c>
      <c r="J155" s="49">
        <f t="shared" si="9"/>
        <v>1</v>
      </c>
      <c r="K155" s="50" t="s">
        <v>64</v>
      </c>
      <c r="L155" s="50" t="s">
        <v>7</v>
      </c>
      <c r="M155" s="59"/>
      <c r="N155" s="58"/>
      <c r="O155" s="58"/>
      <c r="P155" s="60"/>
      <c r="Q155" s="58"/>
      <c r="R155" s="58"/>
      <c r="S155" s="60"/>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61">
        <f t="shared" si="8"/>
        <v>33370</v>
      </c>
      <c r="BB155" s="62">
        <f t="shared" si="10"/>
        <v>33370</v>
      </c>
      <c r="BC155" s="57" t="str">
        <f t="shared" si="11"/>
        <v>INR  Thirty Three Thousand Three Hundred &amp; Seventy  Only</v>
      </c>
      <c r="BE155" s="91"/>
      <c r="HR155" s="16"/>
      <c r="HS155" s="16"/>
      <c r="HT155" s="16"/>
      <c r="HU155" s="16"/>
      <c r="HV155" s="16"/>
    </row>
    <row r="156" spans="1:230" s="15" customFormat="1" ht="225.75" customHeight="1">
      <c r="A156" s="67">
        <v>144</v>
      </c>
      <c r="B156" s="75" t="s">
        <v>341</v>
      </c>
      <c r="C156" s="70" t="s">
        <v>195</v>
      </c>
      <c r="D156" s="63">
        <v>33</v>
      </c>
      <c r="E156" s="64" t="s">
        <v>249</v>
      </c>
      <c r="F156" s="74">
        <v>200.22</v>
      </c>
      <c r="G156" s="58"/>
      <c r="H156" s="48"/>
      <c r="I156" s="47" t="s">
        <v>39</v>
      </c>
      <c r="J156" s="49">
        <f t="shared" si="9"/>
        <v>1</v>
      </c>
      <c r="K156" s="50" t="s">
        <v>64</v>
      </c>
      <c r="L156" s="50" t="s">
        <v>7</v>
      </c>
      <c r="M156" s="59"/>
      <c r="N156" s="58"/>
      <c r="O156" s="58"/>
      <c r="P156" s="60"/>
      <c r="Q156" s="58"/>
      <c r="R156" s="58"/>
      <c r="S156" s="60"/>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61">
        <f t="shared" si="8"/>
        <v>6607.26</v>
      </c>
      <c r="BB156" s="62">
        <f t="shared" si="10"/>
        <v>6607.26</v>
      </c>
      <c r="BC156" s="57" t="str">
        <f t="shared" si="11"/>
        <v>INR  Six Thousand Six Hundred &amp; Seven  and Paise Twenty Six Only</v>
      </c>
      <c r="BE156" s="91"/>
      <c r="HR156" s="16"/>
      <c r="HS156" s="16"/>
      <c r="HT156" s="16"/>
      <c r="HU156" s="16"/>
      <c r="HV156" s="16"/>
    </row>
    <row r="157" spans="1:230" s="15" customFormat="1" ht="202.5">
      <c r="A157" s="67">
        <v>145</v>
      </c>
      <c r="B157" s="75" t="s">
        <v>342</v>
      </c>
      <c r="C157" s="70" t="s">
        <v>196</v>
      </c>
      <c r="D157" s="63">
        <v>20</v>
      </c>
      <c r="E157" s="64" t="s">
        <v>249</v>
      </c>
      <c r="F157" s="74">
        <v>154.97</v>
      </c>
      <c r="G157" s="58"/>
      <c r="H157" s="48"/>
      <c r="I157" s="47" t="s">
        <v>39</v>
      </c>
      <c r="J157" s="49">
        <f>IF(I157="Less(-)",-1,1)</f>
        <v>1</v>
      </c>
      <c r="K157" s="50" t="s">
        <v>64</v>
      </c>
      <c r="L157" s="50" t="s">
        <v>7</v>
      </c>
      <c r="M157" s="59"/>
      <c r="N157" s="58"/>
      <c r="O157" s="58"/>
      <c r="P157" s="60"/>
      <c r="Q157" s="58"/>
      <c r="R157" s="58"/>
      <c r="S157" s="60"/>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61">
        <f>total_amount_ba($B$2,$D$2,D157,F157,J157,K157,M157)</f>
        <v>3099.4</v>
      </c>
      <c r="BB157" s="62">
        <f>BA157+SUM(N157:AZ157)</f>
        <v>3099.4</v>
      </c>
      <c r="BC157" s="57" t="str">
        <f>SpellNumber(L157,BB157)</f>
        <v>INR  Three Thousand  &amp;Ninety Nine  and Paise Forty Only</v>
      </c>
      <c r="BE157" s="91"/>
      <c r="HR157" s="16"/>
      <c r="HS157" s="16"/>
      <c r="HT157" s="16"/>
      <c r="HU157" s="16"/>
      <c r="HV157" s="16"/>
    </row>
    <row r="158" spans="1:230" s="15" customFormat="1" ht="212.25" customHeight="1">
      <c r="A158" s="67">
        <v>146</v>
      </c>
      <c r="B158" s="75" t="s">
        <v>456</v>
      </c>
      <c r="C158" s="70" t="s">
        <v>197</v>
      </c>
      <c r="D158" s="63">
        <v>120</v>
      </c>
      <c r="E158" s="64" t="s">
        <v>249</v>
      </c>
      <c r="F158" s="74">
        <v>178.73</v>
      </c>
      <c r="G158" s="58"/>
      <c r="H158" s="48"/>
      <c r="I158" s="47" t="s">
        <v>39</v>
      </c>
      <c r="J158" s="49">
        <f>IF(I158="Less(-)",-1,1)</f>
        <v>1</v>
      </c>
      <c r="K158" s="50" t="s">
        <v>64</v>
      </c>
      <c r="L158" s="50" t="s">
        <v>7</v>
      </c>
      <c r="M158" s="59"/>
      <c r="N158" s="58"/>
      <c r="O158" s="58"/>
      <c r="P158" s="60"/>
      <c r="Q158" s="58"/>
      <c r="R158" s="58"/>
      <c r="S158" s="60"/>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61">
        <f>total_amount_ba($B$2,$D$2,D158,F158,J158,K158,M158)</f>
        <v>21447.6</v>
      </c>
      <c r="BB158" s="62">
        <f>BA158+SUM(N158:AZ158)</f>
        <v>21447.6</v>
      </c>
      <c r="BC158" s="57" t="str">
        <f>SpellNumber(L158,BB158)</f>
        <v>INR  Twenty One Thousand Four Hundred &amp; Forty Seven  and Paise Sixty Only</v>
      </c>
      <c r="BE158" s="91"/>
      <c r="HR158" s="16"/>
      <c r="HS158" s="16"/>
      <c r="HT158" s="16"/>
      <c r="HU158" s="16"/>
      <c r="HV158" s="16"/>
    </row>
    <row r="159" spans="1:230" s="15" customFormat="1" ht="212.25" customHeight="1">
      <c r="A159" s="67">
        <v>147</v>
      </c>
      <c r="B159" s="75" t="s">
        <v>343</v>
      </c>
      <c r="C159" s="70" t="s">
        <v>198</v>
      </c>
      <c r="D159" s="63">
        <v>10</v>
      </c>
      <c r="E159" s="64" t="s">
        <v>249</v>
      </c>
      <c r="F159" s="74">
        <v>231.9</v>
      </c>
      <c r="G159" s="58"/>
      <c r="H159" s="48"/>
      <c r="I159" s="47" t="s">
        <v>39</v>
      </c>
      <c r="J159" s="49">
        <f>IF(I159="Less(-)",-1,1)</f>
        <v>1</v>
      </c>
      <c r="K159" s="50" t="s">
        <v>64</v>
      </c>
      <c r="L159" s="50" t="s">
        <v>7</v>
      </c>
      <c r="M159" s="59"/>
      <c r="N159" s="58"/>
      <c r="O159" s="58"/>
      <c r="P159" s="60"/>
      <c r="Q159" s="58"/>
      <c r="R159" s="58"/>
      <c r="S159" s="60"/>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61">
        <f>total_amount_ba($B$2,$D$2,D159,F159,J159,K159,M159)</f>
        <v>2319</v>
      </c>
      <c r="BB159" s="62">
        <f>BA159+SUM(N159:AZ159)</f>
        <v>2319</v>
      </c>
      <c r="BC159" s="57" t="str">
        <f>SpellNumber(L159,BB159)</f>
        <v>INR  Two Thousand Three Hundred &amp; Nineteen  Only</v>
      </c>
      <c r="BE159" s="91"/>
      <c r="HR159" s="16"/>
      <c r="HS159" s="16"/>
      <c r="HT159" s="16"/>
      <c r="HU159" s="16"/>
      <c r="HV159" s="16"/>
    </row>
    <row r="160" spans="1:230" s="15" customFormat="1" ht="68.25" customHeight="1">
      <c r="A160" s="67">
        <v>148</v>
      </c>
      <c r="B160" s="75" t="s">
        <v>457</v>
      </c>
      <c r="C160" s="70" t="s">
        <v>199</v>
      </c>
      <c r="D160" s="63">
        <v>3</v>
      </c>
      <c r="E160" s="64" t="s">
        <v>250</v>
      </c>
      <c r="F160" s="74">
        <v>2671.89</v>
      </c>
      <c r="G160" s="58"/>
      <c r="H160" s="48"/>
      <c r="I160" s="47" t="s">
        <v>39</v>
      </c>
      <c r="J160" s="49">
        <f t="shared" si="9"/>
        <v>1</v>
      </c>
      <c r="K160" s="50" t="s">
        <v>64</v>
      </c>
      <c r="L160" s="50" t="s">
        <v>7</v>
      </c>
      <c r="M160" s="59"/>
      <c r="N160" s="58"/>
      <c r="O160" s="58"/>
      <c r="P160" s="60"/>
      <c r="Q160" s="58"/>
      <c r="R160" s="58"/>
      <c r="S160" s="60"/>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61">
        <f t="shared" si="8"/>
        <v>8015.67</v>
      </c>
      <c r="BB160" s="62">
        <f t="shared" si="10"/>
        <v>8015.67</v>
      </c>
      <c r="BC160" s="57" t="str">
        <f t="shared" si="11"/>
        <v>INR  Eight Thousand  &amp;Fifteen  and Paise Sixty Seven Only</v>
      </c>
      <c r="BE160" s="91"/>
      <c r="HR160" s="16"/>
      <c r="HS160" s="16"/>
      <c r="HT160" s="16"/>
      <c r="HU160" s="16"/>
      <c r="HV160" s="16"/>
    </row>
    <row r="161" spans="1:230" s="15" customFormat="1" ht="58.5" customHeight="1">
      <c r="A161" s="67">
        <v>149</v>
      </c>
      <c r="B161" s="75" t="s">
        <v>458</v>
      </c>
      <c r="C161" s="70" t="s">
        <v>200</v>
      </c>
      <c r="D161" s="63">
        <v>12</v>
      </c>
      <c r="E161" s="64" t="s">
        <v>250</v>
      </c>
      <c r="F161" s="74">
        <v>1423.05</v>
      </c>
      <c r="G161" s="58"/>
      <c r="H161" s="48"/>
      <c r="I161" s="47" t="s">
        <v>39</v>
      </c>
      <c r="J161" s="49">
        <f t="shared" si="9"/>
        <v>1</v>
      </c>
      <c r="K161" s="50" t="s">
        <v>64</v>
      </c>
      <c r="L161" s="50" t="s">
        <v>7</v>
      </c>
      <c r="M161" s="59"/>
      <c r="N161" s="58"/>
      <c r="O161" s="58"/>
      <c r="P161" s="60"/>
      <c r="Q161" s="58"/>
      <c r="R161" s="58"/>
      <c r="S161" s="60"/>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61">
        <f t="shared" si="8"/>
        <v>17076.6</v>
      </c>
      <c r="BB161" s="62">
        <f t="shared" si="10"/>
        <v>17076.6</v>
      </c>
      <c r="BC161" s="57" t="str">
        <f t="shared" si="11"/>
        <v>INR  Seventeen Thousand  &amp;Seventy Six  and Paise Sixty Only</v>
      </c>
      <c r="BE161" s="91"/>
      <c r="HR161" s="16"/>
      <c r="HS161" s="16"/>
      <c r="HT161" s="16"/>
      <c r="HU161" s="16"/>
      <c r="HV161" s="16"/>
    </row>
    <row r="162" spans="1:230" s="15" customFormat="1" ht="63.75" customHeight="1">
      <c r="A162" s="67">
        <v>150</v>
      </c>
      <c r="B162" s="75" t="s">
        <v>459</v>
      </c>
      <c r="C162" s="70" t="s">
        <v>201</v>
      </c>
      <c r="D162" s="63">
        <v>12</v>
      </c>
      <c r="E162" s="64" t="s">
        <v>250</v>
      </c>
      <c r="F162" s="74">
        <v>1031.65</v>
      </c>
      <c r="G162" s="58"/>
      <c r="H162" s="48"/>
      <c r="I162" s="47" t="s">
        <v>39</v>
      </c>
      <c r="J162" s="49">
        <f t="shared" si="9"/>
        <v>1</v>
      </c>
      <c r="K162" s="50" t="s">
        <v>64</v>
      </c>
      <c r="L162" s="50" t="s">
        <v>7</v>
      </c>
      <c r="M162" s="59"/>
      <c r="N162" s="58"/>
      <c r="O162" s="58"/>
      <c r="P162" s="60"/>
      <c r="Q162" s="58"/>
      <c r="R162" s="58"/>
      <c r="S162" s="60"/>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61">
        <f t="shared" si="8"/>
        <v>12379.8</v>
      </c>
      <c r="BB162" s="62">
        <f t="shared" si="10"/>
        <v>12379.8</v>
      </c>
      <c r="BC162" s="57" t="str">
        <f t="shared" si="11"/>
        <v>INR  Twelve Thousand Three Hundred &amp; Seventy Nine  and Paise Eighty Only</v>
      </c>
      <c r="BE162" s="91"/>
      <c r="HR162" s="16"/>
      <c r="HS162" s="16"/>
      <c r="HT162" s="16"/>
      <c r="HU162" s="16"/>
      <c r="HV162" s="16"/>
    </row>
    <row r="163" spans="1:230" s="15" customFormat="1" ht="63" customHeight="1">
      <c r="A163" s="67">
        <v>151</v>
      </c>
      <c r="B163" s="75" t="s">
        <v>460</v>
      </c>
      <c r="C163" s="70" t="s">
        <v>202</v>
      </c>
      <c r="D163" s="63">
        <v>20</v>
      </c>
      <c r="E163" s="64" t="s">
        <v>250</v>
      </c>
      <c r="F163" s="74">
        <v>743.2</v>
      </c>
      <c r="G163" s="58"/>
      <c r="H163" s="48"/>
      <c r="I163" s="47" t="s">
        <v>39</v>
      </c>
      <c r="J163" s="49">
        <f t="shared" si="9"/>
        <v>1</v>
      </c>
      <c r="K163" s="50" t="s">
        <v>64</v>
      </c>
      <c r="L163" s="50" t="s">
        <v>7</v>
      </c>
      <c r="M163" s="59"/>
      <c r="N163" s="58"/>
      <c r="O163" s="58"/>
      <c r="P163" s="60"/>
      <c r="Q163" s="58"/>
      <c r="R163" s="58"/>
      <c r="S163" s="60"/>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61">
        <f t="shared" si="8"/>
        <v>14864</v>
      </c>
      <c r="BB163" s="62">
        <f t="shared" si="10"/>
        <v>14864</v>
      </c>
      <c r="BC163" s="57" t="str">
        <f t="shared" si="11"/>
        <v>INR  Fourteen Thousand Eight Hundred &amp; Sixty Four  Only</v>
      </c>
      <c r="BE163" s="91"/>
      <c r="HR163" s="16"/>
      <c r="HS163" s="16"/>
      <c r="HT163" s="16"/>
      <c r="HU163" s="16"/>
      <c r="HV163" s="16"/>
    </row>
    <row r="164" spans="1:230" s="15" customFormat="1" ht="63" customHeight="1">
      <c r="A164" s="67">
        <v>152</v>
      </c>
      <c r="B164" s="79" t="s">
        <v>561</v>
      </c>
      <c r="C164" s="70" t="s">
        <v>203</v>
      </c>
      <c r="D164" s="63">
        <v>2</v>
      </c>
      <c r="E164" s="64" t="s">
        <v>250</v>
      </c>
      <c r="F164" s="74">
        <v>3511.24</v>
      </c>
      <c r="G164" s="58"/>
      <c r="H164" s="48"/>
      <c r="I164" s="47" t="s">
        <v>39</v>
      </c>
      <c r="J164" s="49">
        <f t="shared" si="9"/>
        <v>1</v>
      </c>
      <c r="K164" s="50" t="s">
        <v>64</v>
      </c>
      <c r="L164" s="50" t="s">
        <v>7</v>
      </c>
      <c r="M164" s="59"/>
      <c r="N164" s="58"/>
      <c r="O164" s="58"/>
      <c r="P164" s="60"/>
      <c r="Q164" s="58"/>
      <c r="R164" s="58"/>
      <c r="S164" s="60"/>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61">
        <f t="shared" si="8"/>
        <v>7022.48</v>
      </c>
      <c r="BB164" s="62">
        <f t="shared" si="10"/>
        <v>7022.48</v>
      </c>
      <c r="BC164" s="57" t="str">
        <f t="shared" si="11"/>
        <v>INR  Seven Thousand  &amp;Twenty Two  and Paise Forty Eight Only</v>
      </c>
      <c r="BE164" s="91"/>
      <c r="HR164" s="16"/>
      <c r="HS164" s="16"/>
      <c r="HT164" s="16"/>
      <c r="HU164" s="16"/>
      <c r="HV164" s="16"/>
    </row>
    <row r="165" spans="1:230" s="15" customFormat="1" ht="64.5" customHeight="1">
      <c r="A165" s="67">
        <v>153</v>
      </c>
      <c r="B165" s="79" t="s">
        <v>344</v>
      </c>
      <c r="C165" s="70" t="s">
        <v>204</v>
      </c>
      <c r="D165" s="63">
        <v>61</v>
      </c>
      <c r="E165" s="64" t="s">
        <v>250</v>
      </c>
      <c r="F165" s="74">
        <v>1824.63</v>
      </c>
      <c r="G165" s="58"/>
      <c r="H165" s="48"/>
      <c r="I165" s="47" t="s">
        <v>39</v>
      </c>
      <c r="J165" s="49">
        <f t="shared" si="9"/>
        <v>1</v>
      </c>
      <c r="K165" s="50" t="s">
        <v>64</v>
      </c>
      <c r="L165" s="50" t="s">
        <v>7</v>
      </c>
      <c r="M165" s="59"/>
      <c r="N165" s="58"/>
      <c r="O165" s="58"/>
      <c r="P165" s="60"/>
      <c r="Q165" s="58"/>
      <c r="R165" s="58"/>
      <c r="S165" s="60"/>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61">
        <f t="shared" si="8"/>
        <v>111302.43</v>
      </c>
      <c r="BB165" s="62">
        <f t="shared" si="10"/>
        <v>111302.43</v>
      </c>
      <c r="BC165" s="57" t="str">
        <f t="shared" si="11"/>
        <v>INR  One Lakh Eleven Thousand Three Hundred &amp; Two  and Paise Forty Three Only</v>
      </c>
      <c r="BE165" s="91"/>
      <c r="HR165" s="16"/>
      <c r="HS165" s="16"/>
      <c r="HT165" s="16"/>
      <c r="HU165" s="16"/>
      <c r="HV165" s="16"/>
    </row>
    <row r="166" spans="1:230" s="15" customFormat="1" ht="48" customHeight="1">
      <c r="A166" s="67">
        <v>154</v>
      </c>
      <c r="B166" s="75" t="s">
        <v>345</v>
      </c>
      <c r="C166" s="70" t="s">
        <v>205</v>
      </c>
      <c r="D166" s="63">
        <v>2</v>
      </c>
      <c r="E166" s="64" t="s">
        <v>250</v>
      </c>
      <c r="F166" s="74">
        <v>548.63</v>
      </c>
      <c r="G166" s="58"/>
      <c r="H166" s="48"/>
      <c r="I166" s="47" t="s">
        <v>39</v>
      </c>
      <c r="J166" s="49">
        <f t="shared" si="9"/>
        <v>1</v>
      </c>
      <c r="K166" s="50" t="s">
        <v>64</v>
      </c>
      <c r="L166" s="50" t="s">
        <v>7</v>
      </c>
      <c r="M166" s="59"/>
      <c r="N166" s="58"/>
      <c r="O166" s="58"/>
      <c r="P166" s="60"/>
      <c r="Q166" s="58"/>
      <c r="R166" s="58"/>
      <c r="S166" s="60"/>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61">
        <f t="shared" si="8"/>
        <v>1097.26</v>
      </c>
      <c r="BB166" s="62">
        <f t="shared" si="10"/>
        <v>1097.26</v>
      </c>
      <c r="BC166" s="57" t="str">
        <f t="shared" si="11"/>
        <v>INR  One Thousand  &amp;Ninety Seven  and Paise Twenty Six Only</v>
      </c>
      <c r="BE166" s="91"/>
      <c r="HR166" s="16"/>
      <c r="HS166" s="16"/>
      <c r="HT166" s="16"/>
      <c r="HU166" s="16"/>
      <c r="HV166" s="16"/>
    </row>
    <row r="167" spans="1:230" s="15" customFormat="1" ht="48" customHeight="1">
      <c r="A167" s="67">
        <v>155</v>
      </c>
      <c r="B167" s="75" t="s">
        <v>258</v>
      </c>
      <c r="C167" s="70" t="s">
        <v>206</v>
      </c>
      <c r="D167" s="63">
        <v>63</v>
      </c>
      <c r="E167" s="64" t="s">
        <v>250</v>
      </c>
      <c r="F167" s="74">
        <v>1148.17</v>
      </c>
      <c r="G167" s="58"/>
      <c r="H167" s="48"/>
      <c r="I167" s="47" t="s">
        <v>39</v>
      </c>
      <c r="J167" s="49">
        <f t="shared" si="9"/>
        <v>1</v>
      </c>
      <c r="K167" s="50" t="s">
        <v>64</v>
      </c>
      <c r="L167" s="50" t="s">
        <v>7</v>
      </c>
      <c r="M167" s="59"/>
      <c r="N167" s="58"/>
      <c r="O167" s="58"/>
      <c r="P167" s="60"/>
      <c r="Q167" s="58"/>
      <c r="R167" s="58"/>
      <c r="S167" s="60"/>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61">
        <f t="shared" si="8"/>
        <v>72334.71</v>
      </c>
      <c r="BB167" s="62">
        <f t="shared" si="10"/>
        <v>72334.71</v>
      </c>
      <c r="BC167" s="57" t="str">
        <f t="shared" si="11"/>
        <v>INR  Seventy Two Thousand Three Hundred &amp; Thirty Four  and Paise Seventy One Only</v>
      </c>
      <c r="BE167" s="91"/>
      <c r="HR167" s="16"/>
      <c r="HS167" s="16"/>
      <c r="HT167" s="16"/>
      <c r="HU167" s="16"/>
      <c r="HV167" s="16"/>
    </row>
    <row r="168" spans="1:230" s="15" customFormat="1" ht="129" customHeight="1">
      <c r="A168" s="67">
        <v>156</v>
      </c>
      <c r="B168" s="75" t="s">
        <v>346</v>
      </c>
      <c r="C168" s="70" t="s">
        <v>207</v>
      </c>
      <c r="D168" s="63">
        <v>64</v>
      </c>
      <c r="E168" s="64" t="s">
        <v>250</v>
      </c>
      <c r="F168" s="74">
        <v>2238.64</v>
      </c>
      <c r="G168" s="58"/>
      <c r="H168" s="48"/>
      <c r="I168" s="47" t="s">
        <v>39</v>
      </c>
      <c r="J168" s="49">
        <f t="shared" si="9"/>
        <v>1</v>
      </c>
      <c r="K168" s="50" t="s">
        <v>64</v>
      </c>
      <c r="L168" s="50" t="s">
        <v>7</v>
      </c>
      <c r="M168" s="59"/>
      <c r="N168" s="58"/>
      <c r="O168" s="58"/>
      <c r="P168" s="60"/>
      <c r="Q168" s="58"/>
      <c r="R168" s="58"/>
      <c r="S168" s="60"/>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61">
        <f t="shared" si="8"/>
        <v>143272.96</v>
      </c>
      <c r="BB168" s="62">
        <f t="shared" si="10"/>
        <v>143272.96</v>
      </c>
      <c r="BC168" s="57" t="str">
        <f t="shared" si="11"/>
        <v>INR  One Lakh Forty Three Thousand Two Hundred &amp; Seventy Two  and Paise Ninety Six Only</v>
      </c>
      <c r="BE168" s="91"/>
      <c r="HR168" s="16"/>
      <c r="HS168" s="16"/>
      <c r="HT168" s="16"/>
      <c r="HU168" s="16"/>
      <c r="HV168" s="16"/>
    </row>
    <row r="169" spans="1:230" s="15" customFormat="1" ht="62.25" customHeight="1">
      <c r="A169" s="67">
        <v>157</v>
      </c>
      <c r="B169" s="80" t="s">
        <v>347</v>
      </c>
      <c r="C169" s="70" t="s">
        <v>208</v>
      </c>
      <c r="D169" s="63">
        <v>2</v>
      </c>
      <c r="E169" s="64" t="s">
        <v>250</v>
      </c>
      <c r="F169" s="74">
        <v>917.4</v>
      </c>
      <c r="G169" s="58"/>
      <c r="H169" s="48"/>
      <c r="I169" s="47" t="s">
        <v>39</v>
      </c>
      <c r="J169" s="49">
        <f t="shared" si="9"/>
        <v>1</v>
      </c>
      <c r="K169" s="50" t="s">
        <v>64</v>
      </c>
      <c r="L169" s="50" t="s">
        <v>7</v>
      </c>
      <c r="M169" s="59"/>
      <c r="N169" s="58"/>
      <c r="O169" s="58"/>
      <c r="P169" s="60"/>
      <c r="Q169" s="58"/>
      <c r="R169" s="58"/>
      <c r="S169" s="60"/>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61">
        <f t="shared" si="8"/>
        <v>1834.8</v>
      </c>
      <c r="BB169" s="62">
        <f t="shared" si="10"/>
        <v>1834.8</v>
      </c>
      <c r="BC169" s="57" t="str">
        <f t="shared" si="11"/>
        <v>INR  One Thousand Eight Hundred &amp; Thirty Four  and Paise Eighty Only</v>
      </c>
      <c r="BE169" s="91"/>
      <c r="HR169" s="16"/>
      <c r="HS169" s="16"/>
      <c r="HT169" s="16"/>
      <c r="HU169" s="16"/>
      <c r="HV169" s="16"/>
    </row>
    <row r="170" spans="1:230" s="15" customFormat="1" ht="46.5" customHeight="1">
      <c r="A170" s="67">
        <v>158</v>
      </c>
      <c r="B170" s="75" t="s">
        <v>348</v>
      </c>
      <c r="C170" s="70" t="s">
        <v>209</v>
      </c>
      <c r="D170" s="63">
        <v>2</v>
      </c>
      <c r="E170" s="64" t="s">
        <v>250</v>
      </c>
      <c r="F170" s="74">
        <v>175.34</v>
      </c>
      <c r="G170" s="58"/>
      <c r="H170" s="48"/>
      <c r="I170" s="47" t="s">
        <v>39</v>
      </c>
      <c r="J170" s="49">
        <f t="shared" si="9"/>
        <v>1</v>
      </c>
      <c r="K170" s="50" t="s">
        <v>64</v>
      </c>
      <c r="L170" s="50" t="s">
        <v>7</v>
      </c>
      <c r="M170" s="59"/>
      <c r="N170" s="58"/>
      <c r="O170" s="58"/>
      <c r="P170" s="60"/>
      <c r="Q170" s="58"/>
      <c r="R170" s="58"/>
      <c r="S170" s="60"/>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61">
        <f t="shared" si="8"/>
        <v>350.68</v>
      </c>
      <c r="BB170" s="62">
        <f t="shared" si="10"/>
        <v>350.68</v>
      </c>
      <c r="BC170" s="57" t="str">
        <f t="shared" si="11"/>
        <v>INR  Three Hundred &amp; Fifty  and Paise Sixty Eight Only</v>
      </c>
      <c r="BE170" s="91"/>
      <c r="HR170" s="16"/>
      <c r="HS170" s="16"/>
      <c r="HT170" s="16"/>
      <c r="HU170" s="16"/>
      <c r="HV170" s="16"/>
    </row>
    <row r="171" spans="1:230" s="15" customFormat="1" ht="51.75" customHeight="1">
      <c r="A171" s="67">
        <v>159</v>
      </c>
      <c r="B171" s="80" t="s">
        <v>349</v>
      </c>
      <c r="C171" s="70" t="s">
        <v>210</v>
      </c>
      <c r="D171" s="63">
        <v>2</v>
      </c>
      <c r="E171" s="64" t="s">
        <v>250</v>
      </c>
      <c r="F171" s="74">
        <v>132.35</v>
      </c>
      <c r="G171" s="58"/>
      <c r="H171" s="48"/>
      <c r="I171" s="47" t="s">
        <v>39</v>
      </c>
      <c r="J171" s="49">
        <f t="shared" si="9"/>
        <v>1</v>
      </c>
      <c r="K171" s="50" t="s">
        <v>64</v>
      </c>
      <c r="L171" s="50" t="s">
        <v>7</v>
      </c>
      <c r="M171" s="59"/>
      <c r="N171" s="58"/>
      <c r="O171" s="58"/>
      <c r="P171" s="60"/>
      <c r="Q171" s="58"/>
      <c r="R171" s="58"/>
      <c r="S171" s="60"/>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61">
        <f t="shared" si="8"/>
        <v>264.7</v>
      </c>
      <c r="BB171" s="62">
        <f t="shared" si="10"/>
        <v>264.7</v>
      </c>
      <c r="BC171" s="57" t="str">
        <f t="shared" si="11"/>
        <v>INR  Two Hundred &amp; Sixty Four  and Paise Seventy Only</v>
      </c>
      <c r="BE171" s="91"/>
      <c r="HR171" s="16"/>
      <c r="HS171" s="16"/>
      <c r="HT171" s="16"/>
      <c r="HU171" s="16"/>
      <c r="HV171" s="16"/>
    </row>
    <row r="172" spans="1:230" s="15" customFormat="1" ht="46.5" customHeight="1">
      <c r="A172" s="67">
        <v>160</v>
      </c>
      <c r="B172" s="75" t="s">
        <v>565</v>
      </c>
      <c r="C172" s="70" t="s">
        <v>211</v>
      </c>
      <c r="D172" s="63">
        <v>125</v>
      </c>
      <c r="E172" s="64" t="s">
        <v>250</v>
      </c>
      <c r="F172" s="74">
        <v>609.72</v>
      </c>
      <c r="G172" s="58"/>
      <c r="H172" s="48"/>
      <c r="I172" s="47" t="s">
        <v>39</v>
      </c>
      <c r="J172" s="49">
        <f t="shared" si="9"/>
        <v>1</v>
      </c>
      <c r="K172" s="50" t="s">
        <v>64</v>
      </c>
      <c r="L172" s="50" t="s">
        <v>7</v>
      </c>
      <c r="M172" s="59"/>
      <c r="N172" s="58"/>
      <c r="O172" s="58"/>
      <c r="P172" s="60"/>
      <c r="Q172" s="58"/>
      <c r="R172" s="58"/>
      <c r="S172" s="60"/>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61">
        <f t="shared" si="8"/>
        <v>76215</v>
      </c>
      <c r="BB172" s="62">
        <f t="shared" si="10"/>
        <v>76215</v>
      </c>
      <c r="BC172" s="57" t="str">
        <f t="shared" si="11"/>
        <v>INR  Seventy Six Thousand Two Hundred &amp; Fifteen  Only</v>
      </c>
      <c r="BE172" s="91"/>
      <c r="HR172" s="16"/>
      <c r="HS172" s="16"/>
      <c r="HT172" s="16"/>
      <c r="HU172" s="16"/>
      <c r="HV172" s="16"/>
    </row>
    <row r="173" spans="1:230" s="15" customFormat="1" ht="62.25" customHeight="1">
      <c r="A173" s="67">
        <v>161</v>
      </c>
      <c r="B173" s="75" t="s">
        <v>564</v>
      </c>
      <c r="C173" s="70" t="s">
        <v>212</v>
      </c>
      <c r="D173" s="63">
        <v>63</v>
      </c>
      <c r="E173" s="64" t="s">
        <v>250</v>
      </c>
      <c r="F173" s="74">
        <v>557.68</v>
      </c>
      <c r="G173" s="58"/>
      <c r="H173" s="48"/>
      <c r="I173" s="47" t="s">
        <v>39</v>
      </c>
      <c r="J173" s="49">
        <f t="shared" si="9"/>
        <v>1</v>
      </c>
      <c r="K173" s="50" t="s">
        <v>64</v>
      </c>
      <c r="L173" s="50" t="s">
        <v>7</v>
      </c>
      <c r="M173" s="59"/>
      <c r="N173" s="58"/>
      <c r="O173" s="58"/>
      <c r="P173" s="60"/>
      <c r="Q173" s="58"/>
      <c r="R173" s="58"/>
      <c r="S173" s="60"/>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61">
        <f t="shared" si="8"/>
        <v>35133.84</v>
      </c>
      <c r="BB173" s="62">
        <f t="shared" si="10"/>
        <v>35133.84</v>
      </c>
      <c r="BC173" s="57" t="str">
        <f t="shared" si="11"/>
        <v>INR  Thirty Five Thousand One Hundred &amp; Thirty Three  and Paise Eighty Four Only</v>
      </c>
      <c r="BE173" s="91"/>
      <c r="HR173" s="16"/>
      <c r="HS173" s="16"/>
      <c r="HT173" s="16"/>
      <c r="HU173" s="16"/>
      <c r="HV173" s="16"/>
    </row>
    <row r="174" spans="1:230" s="15" customFormat="1" ht="45.75" customHeight="1">
      <c r="A174" s="67">
        <v>162</v>
      </c>
      <c r="B174" s="75" t="s">
        <v>562</v>
      </c>
      <c r="C174" s="70" t="s">
        <v>213</v>
      </c>
      <c r="D174" s="63">
        <v>2</v>
      </c>
      <c r="E174" s="64" t="s">
        <v>250</v>
      </c>
      <c r="F174" s="74">
        <v>921.93</v>
      </c>
      <c r="G174" s="58"/>
      <c r="H174" s="48"/>
      <c r="I174" s="47" t="s">
        <v>39</v>
      </c>
      <c r="J174" s="49">
        <f t="shared" si="9"/>
        <v>1</v>
      </c>
      <c r="K174" s="50" t="s">
        <v>64</v>
      </c>
      <c r="L174" s="50" t="s">
        <v>7</v>
      </c>
      <c r="M174" s="59"/>
      <c r="N174" s="58"/>
      <c r="O174" s="58"/>
      <c r="P174" s="60"/>
      <c r="Q174" s="58"/>
      <c r="R174" s="58"/>
      <c r="S174" s="60"/>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61">
        <f t="shared" si="8"/>
        <v>1843.86</v>
      </c>
      <c r="BB174" s="62">
        <f t="shared" si="10"/>
        <v>1843.86</v>
      </c>
      <c r="BC174" s="57" t="str">
        <f t="shared" si="11"/>
        <v>INR  One Thousand Eight Hundred &amp; Forty Three  and Paise Eighty Six Only</v>
      </c>
      <c r="BE174" s="91"/>
      <c r="HR174" s="16"/>
      <c r="HS174" s="16"/>
      <c r="HT174" s="16"/>
      <c r="HU174" s="16"/>
      <c r="HV174" s="16"/>
    </row>
    <row r="175" spans="1:230" s="15" customFormat="1" ht="45" customHeight="1">
      <c r="A175" s="67">
        <v>163</v>
      </c>
      <c r="B175" s="75" t="s">
        <v>563</v>
      </c>
      <c r="C175" s="70" t="s">
        <v>214</v>
      </c>
      <c r="D175" s="63">
        <v>66</v>
      </c>
      <c r="E175" s="64" t="s">
        <v>250</v>
      </c>
      <c r="F175" s="74">
        <v>627.82</v>
      </c>
      <c r="G175" s="58"/>
      <c r="H175" s="48"/>
      <c r="I175" s="47" t="s">
        <v>39</v>
      </c>
      <c r="J175" s="49">
        <f t="shared" si="9"/>
        <v>1</v>
      </c>
      <c r="K175" s="50" t="s">
        <v>64</v>
      </c>
      <c r="L175" s="50" t="s">
        <v>7</v>
      </c>
      <c r="M175" s="59"/>
      <c r="N175" s="58"/>
      <c r="O175" s="58"/>
      <c r="P175" s="60"/>
      <c r="Q175" s="58"/>
      <c r="R175" s="58"/>
      <c r="S175" s="60"/>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61">
        <f t="shared" si="8"/>
        <v>41436.12</v>
      </c>
      <c r="BB175" s="62">
        <f t="shared" si="10"/>
        <v>41436.12</v>
      </c>
      <c r="BC175" s="57" t="str">
        <f t="shared" si="11"/>
        <v>INR  Forty One Thousand Four Hundred &amp; Thirty Six  and Paise Twelve Only</v>
      </c>
      <c r="BE175" s="91"/>
      <c r="HR175" s="16"/>
      <c r="HS175" s="16"/>
      <c r="HT175" s="16"/>
      <c r="HU175" s="16"/>
      <c r="HV175" s="16"/>
    </row>
    <row r="176" spans="1:230" s="15" customFormat="1" ht="46.5" customHeight="1">
      <c r="A176" s="67">
        <v>164</v>
      </c>
      <c r="B176" s="75" t="s">
        <v>350</v>
      </c>
      <c r="C176" s="70" t="s">
        <v>215</v>
      </c>
      <c r="D176" s="63">
        <v>30</v>
      </c>
      <c r="E176" s="64" t="s">
        <v>250</v>
      </c>
      <c r="F176" s="74">
        <v>693.43</v>
      </c>
      <c r="G176" s="58"/>
      <c r="H176" s="48"/>
      <c r="I176" s="47" t="s">
        <v>39</v>
      </c>
      <c r="J176" s="49">
        <f t="shared" si="9"/>
        <v>1</v>
      </c>
      <c r="K176" s="50" t="s">
        <v>64</v>
      </c>
      <c r="L176" s="50" t="s">
        <v>7</v>
      </c>
      <c r="M176" s="59"/>
      <c r="N176" s="58"/>
      <c r="O176" s="58"/>
      <c r="P176" s="60"/>
      <c r="Q176" s="58"/>
      <c r="R176" s="58"/>
      <c r="S176" s="60"/>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61">
        <f t="shared" si="8"/>
        <v>20802.9</v>
      </c>
      <c r="BB176" s="62">
        <f t="shared" si="10"/>
        <v>20802.9</v>
      </c>
      <c r="BC176" s="57" t="str">
        <f t="shared" si="11"/>
        <v>INR  Twenty Thousand Eight Hundred &amp; Two  and Paise Ninety Only</v>
      </c>
      <c r="BE176" s="91"/>
      <c r="HR176" s="16"/>
      <c r="HS176" s="16"/>
      <c r="HT176" s="16"/>
      <c r="HU176" s="16"/>
      <c r="HV176" s="16"/>
    </row>
    <row r="177" spans="1:230" s="15" customFormat="1" ht="63" customHeight="1">
      <c r="A177" s="67">
        <v>165</v>
      </c>
      <c r="B177" s="75" t="s">
        <v>566</v>
      </c>
      <c r="C177" s="70" t="s">
        <v>216</v>
      </c>
      <c r="D177" s="63">
        <v>63</v>
      </c>
      <c r="E177" s="64" t="s">
        <v>250</v>
      </c>
      <c r="F177" s="74">
        <v>511.3</v>
      </c>
      <c r="G177" s="58"/>
      <c r="H177" s="48"/>
      <c r="I177" s="47" t="s">
        <v>39</v>
      </c>
      <c r="J177" s="49">
        <f t="shared" si="9"/>
        <v>1</v>
      </c>
      <c r="K177" s="50" t="s">
        <v>64</v>
      </c>
      <c r="L177" s="50" t="s">
        <v>7</v>
      </c>
      <c r="M177" s="59"/>
      <c r="N177" s="58"/>
      <c r="O177" s="58"/>
      <c r="P177" s="60"/>
      <c r="Q177" s="58"/>
      <c r="R177" s="58"/>
      <c r="S177" s="60"/>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61">
        <f t="shared" si="8"/>
        <v>32211.9</v>
      </c>
      <c r="BB177" s="62">
        <f t="shared" si="10"/>
        <v>32211.9</v>
      </c>
      <c r="BC177" s="57" t="str">
        <f t="shared" si="11"/>
        <v>INR  Thirty Two Thousand Two Hundred &amp; Eleven  and Paise Ninety Only</v>
      </c>
      <c r="BE177" s="91"/>
      <c r="HR177" s="16"/>
      <c r="HS177" s="16"/>
      <c r="HT177" s="16"/>
      <c r="HU177" s="16"/>
      <c r="HV177" s="16"/>
    </row>
    <row r="178" spans="1:230" s="15" customFormat="1" ht="61.5" customHeight="1">
      <c r="A178" s="67">
        <v>166</v>
      </c>
      <c r="B178" s="75" t="s">
        <v>567</v>
      </c>
      <c r="C178" s="70" t="s">
        <v>217</v>
      </c>
      <c r="D178" s="63">
        <v>2</v>
      </c>
      <c r="E178" s="64" t="s">
        <v>250</v>
      </c>
      <c r="F178" s="74">
        <v>1415.13</v>
      </c>
      <c r="G178" s="58"/>
      <c r="H178" s="48"/>
      <c r="I178" s="47" t="s">
        <v>39</v>
      </c>
      <c r="J178" s="49">
        <f t="shared" si="9"/>
        <v>1</v>
      </c>
      <c r="K178" s="50" t="s">
        <v>64</v>
      </c>
      <c r="L178" s="50" t="s">
        <v>7</v>
      </c>
      <c r="M178" s="59"/>
      <c r="N178" s="58"/>
      <c r="O178" s="58"/>
      <c r="P178" s="60"/>
      <c r="Q178" s="58"/>
      <c r="R178" s="58"/>
      <c r="S178" s="60"/>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61">
        <f t="shared" si="8"/>
        <v>2830.26</v>
      </c>
      <c r="BB178" s="62">
        <f t="shared" si="10"/>
        <v>2830.26</v>
      </c>
      <c r="BC178" s="57" t="str">
        <f t="shared" si="11"/>
        <v>INR  Two Thousand Eight Hundred &amp; Thirty  and Paise Twenty Six Only</v>
      </c>
      <c r="BE178" s="91"/>
      <c r="HR178" s="16"/>
      <c r="HS178" s="16"/>
      <c r="HT178" s="16"/>
      <c r="HU178" s="16"/>
      <c r="HV178" s="16"/>
    </row>
    <row r="179" spans="1:230" s="15" customFormat="1" ht="39.75" customHeight="1">
      <c r="A179" s="67">
        <v>167</v>
      </c>
      <c r="B179" s="75" t="s">
        <v>351</v>
      </c>
      <c r="C179" s="70" t="s">
        <v>218</v>
      </c>
      <c r="D179" s="63">
        <v>10</v>
      </c>
      <c r="E179" s="64" t="s">
        <v>250</v>
      </c>
      <c r="F179" s="74">
        <v>486.42</v>
      </c>
      <c r="G179" s="58"/>
      <c r="H179" s="48"/>
      <c r="I179" s="47" t="s">
        <v>39</v>
      </c>
      <c r="J179" s="49">
        <f t="shared" si="9"/>
        <v>1</v>
      </c>
      <c r="K179" s="50" t="s">
        <v>64</v>
      </c>
      <c r="L179" s="50" t="s">
        <v>7</v>
      </c>
      <c r="M179" s="59"/>
      <c r="N179" s="58"/>
      <c r="O179" s="58"/>
      <c r="P179" s="60"/>
      <c r="Q179" s="58"/>
      <c r="R179" s="58"/>
      <c r="S179" s="60"/>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61">
        <f t="shared" si="8"/>
        <v>4864.2</v>
      </c>
      <c r="BB179" s="62">
        <f t="shared" si="10"/>
        <v>4864.2</v>
      </c>
      <c r="BC179" s="57" t="str">
        <f t="shared" si="11"/>
        <v>INR  Four Thousand Eight Hundred &amp; Sixty Four  and Paise Twenty Only</v>
      </c>
      <c r="BE179" s="91"/>
      <c r="HR179" s="16"/>
      <c r="HS179" s="16"/>
      <c r="HT179" s="16"/>
      <c r="HU179" s="16"/>
      <c r="HV179" s="16"/>
    </row>
    <row r="180" spans="1:230" s="15" customFormat="1" ht="41.25" customHeight="1">
      <c r="A180" s="67">
        <v>168</v>
      </c>
      <c r="B180" s="79" t="s">
        <v>352</v>
      </c>
      <c r="C180" s="70" t="s">
        <v>219</v>
      </c>
      <c r="D180" s="63">
        <v>14</v>
      </c>
      <c r="E180" s="64" t="s">
        <v>250</v>
      </c>
      <c r="F180" s="74">
        <v>237.55</v>
      </c>
      <c r="G180" s="58"/>
      <c r="H180" s="48"/>
      <c r="I180" s="47" t="s">
        <v>39</v>
      </c>
      <c r="J180" s="49">
        <f t="shared" si="9"/>
        <v>1</v>
      </c>
      <c r="K180" s="50" t="s">
        <v>64</v>
      </c>
      <c r="L180" s="50" t="s">
        <v>7</v>
      </c>
      <c r="M180" s="59"/>
      <c r="N180" s="58"/>
      <c r="O180" s="58"/>
      <c r="P180" s="60"/>
      <c r="Q180" s="58"/>
      <c r="R180" s="58"/>
      <c r="S180" s="60"/>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61">
        <f t="shared" si="8"/>
        <v>3325.7</v>
      </c>
      <c r="BB180" s="62">
        <f t="shared" si="10"/>
        <v>3325.7</v>
      </c>
      <c r="BC180" s="57" t="str">
        <f t="shared" si="11"/>
        <v>INR  Three Thousand Three Hundred &amp; Twenty Five  and Paise Seventy Only</v>
      </c>
      <c r="BE180" s="91"/>
      <c r="HR180" s="16"/>
      <c r="HS180" s="16"/>
      <c r="HT180" s="16"/>
      <c r="HU180" s="16"/>
      <c r="HV180" s="16"/>
    </row>
    <row r="181" spans="1:230" s="15" customFormat="1" ht="43.5" customHeight="1">
      <c r="A181" s="67">
        <v>169</v>
      </c>
      <c r="B181" s="79" t="s">
        <v>353</v>
      </c>
      <c r="C181" s="70" t="s">
        <v>220</v>
      </c>
      <c r="D181" s="63">
        <v>70</v>
      </c>
      <c r="E181" s="64" t="s">
        <v>250</v>
      </c>
      <c r="F181" s="74">
        <v>152.71</v>
      </c>
      <c r="G181" s="58"/>
      <c r="H181" s="48"/>
      <c r="I181" s="47" t="s">
        <v>39</v>
      </c>
      <c r="J181" s="49">
        <f t="shared" si="9"/>
        <v>1</v>
      </c>
      <c r="K181" s="50" t="s">
        <v>64</v>
      </c>
      <c r="L181" s="50" t="s">
        <v>7</v>
      </c>
      <c r="M181" s="59"/>
      <c r="N181" s="58"/>
      <c r="O181" s="58"/>
      <c r="P181" s="60"/>
      <c r="Q181" s="58"/>
      <c r="R181" s="58"/>
      <c r="S181" s="60"/>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61">
        <f t="shared" si="8"/>
        <v>10689.7</v>
      </c>
      <c r="BB181" s="62">
        <f t="shared" si="10"/>
        <v>10689.7</v>
      </c>
      <c r="BC181" s="57" t="str">
        <f t="shared" si="11"/>
        <v>INR  Ten Thousand Six Hundred &amp; Eighty Nine  and Paise Seventy Only</v>
      </c>
      <c r="BE181" s="91"/>
      <c r="HR181" s="16"/>
      <c r="HS181" s="16"/>
      <c r="HT181" s="16"/>
      <c r="HU181" s="16"/>
      <c r="HV181" s="16"/>
    </row>
    <row r="182" spans="1:230" s="15" customFormat="1" ht="39" customHeight="1">
      <c r="A182" s="67">
        <v>170</v>
      </c>
      <c r="B182" s="79" t="s">
        <v>354</v>
      </c>
      <c r="C182" s="70" t="s">
        <v>221</v>
      </c>
      <c r="D182" s="63">
        <v>70</v>
      </c>
      <c r="E182" s="64" t="s">
        <v>250</v>
      </c>
      <c r="F182" s="74">
        <v>252.26</v>
      </c>
      <c r="G182" s="58"/>
      <c r="H182" s="48"/>
      <c r="I182" s="47" t="s">
        <v>39</v>
      </c>
      <c r="J182" s="49">
        <f t="shared" si="9"/>
        <v>1</v>
      </c>
      <c r="K182" s="50" t="s">
        <v>64</v>
      </c>
      <c r="L182" s="50" t="s">
        <v>7</v>
      </c>
      <c r="M182" s="59"/>
      <c r="N182" s="58"/>
      <c r="O182" s="58"/>
      <c r="P182" s="60"/>
      <c r="Q182" s="58"/>
      <c r="R182" s="58"/>
      <c r="S182" s="60"/>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61">
        <f t="shared" si="8"/>
        <v>17658.2</v>
      </c>
      <c r="BB182" s="62">
        <f t="shared" si="10"/>
        <v>17658.2</v>
      </c>
      <c r="BC182" s="57" t="str">
        <f t="shared" si="11"/>
        <v>INR  Seventeen Thousand Six Hundred &amp; Fifty Eight  and Paise Twenty Only</v>
      </c>
      <c r="BE182" s="91"/>
      <c r="HR182" s="16"/>
      <c r="HS182" s="16"/>
      <c r="HT182" s="16"/>
      <c r="HU182" s="16"/>
      <c r="HV182" s="16"/>
    </row>
    <row r="183" spans="1:230" s="15" customFormat="1" ht="36" customHeight="1">
      <c r="A183" s="67">
        <v>171</v>
      </c>
      <c r="B183" s="79" t="s">
        <v>355</v>
      </c>
      <c r="C183" s="70" t="s">
        <v>222</v>
      </c>
      <c r="D183" s="63">
        <v>140</v>
      </c>
      <c r="E183" s="64" t="s">
        <v>250</v>
      </c>
      <c r="F183" s="74">
        <v>96.15</v>
      </c>
      <c r="G183" s="58"/>
      <c r="H183" s="48"/>
      <c r="I183" s="47" t="s">
        <v>39</v>
      </c>
      <c r="J183" s="49">
        <f t="shared" si="9"/>
        <v>1</v>
      </c>
      <c r="K183" s="50" t="s">
        <v>64</v>
      </c>
      <c r="L183" s="50" t="s">
        <v>7</v>
      </c>
      <c r="M183" s="59"/>
      <c r="N183" s="58"/>
      <c r="O183" s="58"/>
      <c r="P183" s="60"/>
      <c r="Q183" s="58"/>
      <c r="R183" s="58"/>
      <c r="S183" s="60"/>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61">
        <f aca="true" t="shared" si="12" ref="BA183:BA215">total_amount_ba($B$2,$D$2,D183,F183,J183,K183,M183)</f>
        <v>13461</v>
      </c>
      <c r="BB183" s="62">
        <f t="shared" si="10"/>
        <v>13461</v>
      </c>
      <c r="BC183" s="57" t="str">
        <f t="shared" si="11"/>
        <v>INR  Thirteen Thousand Four Hundred &amp; Sixty One  Only</v>
      </c>
      <c r="BE183" s="91"/>
      <c r="HR183" s="16"/>
      <c r="HS183" s="16"/>
      <c r="HT183" s="16"/>
      <c r="HU183" s="16"/>
      <c r="HV183" s="16"/>
    </row>
    <row r="184" spans="1:230" s="15" customFormat="1" ht="51" customHeight="1">
      <c r="A184" s="67">
        <v>172</v>
      </c>
      <c r="B184" s="79" t="s">
        <v>356</v>
      </c>
      <c r="C184" s="70" t="s">
        <v>223</v>
      </c>
      <c r="D184" s="63">
        <v>8</v>
      </c>
      <c r="E184" s="64" t="s">
        <v>250</v>
      </c>
      <c r="F184" s="74">
        <v>11802.94</v>
      </c>
      <c r="G184" s="58"/>
      <c r="H184" s="48"/>
      <c r="I184" s="47" t="s">
        <v>39</v>
      </c>
      <c r="J184" s="49">
        <f t="shared" si="9"/>
        <v>1</v>
      </c>
      <c r="K184" s="50" t="s">
        <v>64</v>
      </c>
      <c r="L184" s="50" t="s">
        <v>7</v>
      </c>
      <c r="M184" s="59"/>
      <c r="N184" s="58"/>
      <c r="O184" s="58"/>
      <c r="P184" s="60"/>
      <c r="Q184" s="58"/>
      <c r="R184" s="58"/>
      <c r="S184" s="60"/>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61">
        <f t="shared" si="12"/>
        <v>94423.52</v>
      </c>
      <c r="BB184" s="62">
        <f t="shared" si="10"/>
        <v>94423.52</v>
      </c>
      <c r="BC184" s="57" t="str">
        <f t="shared" si="11"/>
        <v>INR  Ninety Four Thousand Four Hundred &amp; Twenty Three  and Paise Fifty Two Only</v>
      </c>
      <c r="BE184" s="91"/>
      <c r="HR184" s="16"/>
      <c r="HS184" s="16"/>
      <c r="HT184" s="16"/>
      <c r="HU184" s="16"/>
      <c r="HV184" s="16"/>
    </row>
    <row r="185" spans="1:230" s="15" customFormat="1" ht="39.75" customHeight="1">
      <c r="A185" s="67">
        <v>173</v>
      </c>
      <c r="B185" s="79" t="s">
        <v>461</v>
      </c>
      <c r="C185" s="70" t="s">
        <v>224</v>
      </c>
      <c r="D185" s="63">
        <v>8</v>
      </c>
      <c r="E185" s="64" t="s">
        <v>250</v>
      </c>
      <c r="F185" s="74">
        <v>499.99</v>
      </c>
      <c r="G185" s="58"/>
      <c r="H185" s="48"/>
      <c r="I185" s="47" t="s">
        <v>39</v>
      </c>
      <c r="J185" s="49">
        <f t="shared" si="9"/>
        <v>1</v>
      </c>
      <c r="K185" s="50" t="s">
        <v>64</v>
      </c>
      <c r="L185" s="50" t="s">
        <v>7</v>
      </c>
      <c r="M185" s="59"/>
      <c r="N185" s="58"/>
      <c r="O185" s="58"/>
      <c r="P185" s="60"/>
      <c r="Q185" s="58"/>
      <c r="R185" s="58"/>
      <c r="S185" s="60"/>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61">
        <f t="shared" si="12"/>
        <v>3999.92</v>
      </c>
      <c r="BB185" s="62">
        <f t="shared" si="10"/>
        <v>3999.92</v>
      </c>
      <c r="BC185" s="57" t="str">
        <f t="shared" si="11"/>
        <v>INR  Three Thousand Nine Hundred &amp; Ninety Nine  and Paise Ninety Two Only</v>
      </c>
      <c r="BE185" s="91"/>
      <c r="HR185" s="16"/>
      <c r="HS185" s="16"/>
      <c r="HT185" s="16"/>
      <c r="HU185" s="16"/>
      <c r="HV185" s="16"/>
    </row>
    <row r="186" spans="1:230" s="15" customFormat="1" ht="45.75" customHeight="1">
      <c r="A186" s="67">
        <v>174</v>
      </c>
      <c r="B186" s="84" t="s">
        <v>357</v>
      </c>
      <c r="C186" s="70" t="s">
        <v>225</v>
      </c>
      <c r="D186" s="63">
        <v>8</v>
      </c>
      <c r="E186" s="64" t="s">
        <v>250</v>
      </c>
      <c r="F186" s="74">
        <v>21.49</v>
      </c>
      <c r="G186" s="58"/>
      <c r="H186" s="48"/>
      <c r="I186" s="47" t="s">
        <v>39</v>
      </c>
      <c r="J186" s="49">
        <f t="shared" si="9"/>
        <v>1</v>
      </c>
      <c r="K186" s="50" t="s">
        <v>64</v>
      </c>
      <c r="L186" s="50" t="s">
        <v>7</v>
      </c>
      <c r="M186" s="59"/>
      <c r="N186" s="58"/>
      <c r="O186" s="58"/>
      <c r="P186" s="60"/>
      <c r="Q186" s="58"/>
      <c r="R186" s="58"/>
      <c r="S186" s="60"/>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61">
        <f t="shared" si="12"/>
        <v>171.92</v>
      </c>
      <c r="BB186" s="62">
        <f t="shared" si="10"/>
        <v>171.92</v>
      </c>
      <c r="BC186" s="57" t="str">
        <f t="shared" si="11"/>
        <v>INR  One Hundred &amp; Seventy One  and Paise Ninety Two Only</v>
      </c>
      <c r="BE186" s="91"/>
      <c r="HR186" s="16"/>
      <c r="HS186" s="16"/>
      <c r="HT186" s="16"/>
      <c r="HU186" s="16"/>
      <c r="HV186" s="16"/>
    </row>
    <row r="187" spans="1:230" s="15" customFormat="1" ht="60.75" customHeight="1">
      <c r="A187" s="67">
        <v>175</v>
      </c>
      <c r="B187" s="75" t="s">
        <v>358</v>
      </c>
      <c r="C187" s="70" t="s">
        <v>226</v>
      </c>
      <c r="D187" s="63">
        <v>402</v>
      </c>
      <c r="E187" s="64" t="s">
        <v>249</v>
      </c>
      <c r="F187" s="74">
        <v>330.31</v>
      </c>
      <c r="G187" s="58"/>
      <c r="H187" s="48"/>
      <c r="I187" s="47" t="s">
        <v>39</v>
      </c>
      <c r="J187" s="49">
        <f t="shared" si="9"/>
        <v>1</v>
      </c>
      <c r="K187" s="50" t="s">
        <v>64</v>
      </c>
      <c r="L187" s="50" t="s">
        <v>7</v>
      </c>
      <c r="M187" s="59"/>
      <c r="N187" s="58"/>
      <c r="O187" s="58"/>
      <c r="P187" s="60"/>
      <c r="Q187" s="58"/>
      <c r="R187" s="58"/>
      <c r="S187" s="60"/>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61">
        <f t="shared" si="12"/>
        <v>132784.62</v>
      </c>
      <c r="BB187" s="62">
        <f t="shared" si="10"/>
        <v>132784.62</v>
      </c>
      <c r="BC187" s="57" t="str">
        <f t="shared" si="11"/>
        <v>INR  One Lakh Thirty Two Thousand Seven Hundred &amp; Eighty Four  and Paise Sixty Two Only</v>
      </c>
      <c r="BE187" s="91"/>
      <c r="HR187" s="16"/>
      <c r="HS187" s="16"/>
      <c r="HT187" s="16"/>
      <c r="HU187" s="16"/>
      <c r="HV187" s="16"/>
    </row>
    <row r="188" spans="1:230" s="15" customFormat="1" ht="60" customHeight="1">
      <c r="A188" s="67">
        <v>176</v>
      </c>
      <c r="B188" s="75" t="s">
        <v>462</v>
      </c>
      <c r="C188" s="70" t="s">
        <v>227</v>
      </c>
      <c r="D188" s="63">
        <v>14</v>
      </c>
      <c r="E188" s="64" t="s">
        <v>250</v>
      </c>
      <c r="F188" s="74">
        <v>220.58</v>
      </c>
      <c r="G188" s="58"/>
      <c r="H188" s="48"/>
      <c r="I188" s="47" t="s">
        <v>39</v>
      </c>
      <c r="J188" s="49">
        <f>IF(I188="Less(-)",-1,1)</f>
        <v>1</v>
      </c>
      <c r="K188" s="50" t="s">
        <v>64</v>
      </c>
      <c r="L188" s="50" t="s">
        <v>7</v>
      </c>
      <c r="M188" s="59"/>
      <c r="N188" s="58"/>
      <c r="O188" s="58"/>
      <c r="P188" s="60"/>
      <c r="Q188" s="58"/>
      <c r="R188" s="58"/>
      <c r="S188" s="60"/>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61">
        <f t="shared" si="12"/>
        <v>3088.12</v>
      </c>
      <c r="BB188" s="62">
        <f>BA188+SUM(N188:AZ188)</f>
        <v>3088.12</v>
      </c>
      <c r="BC188" s="57" t="str">
        <f>SpellNumber(L188,BB188)</f>
        <v>INR  Three Thousand  &amp;Eighty Eight  and Paise Twelve Only</v>
      </c>
      <c r="BE188" s="91"/>
      <c r="HR188" s="16"/>
      <c r="HS188" s="16"/>
      <c r="HT188" s="16"/>
      <c r="HU188" s="16"/>
      <c r="HV188" s="16"/>
    </row>
    <row r="189" spans="1:230" s="15" customFormat="1" ht="66" customHeight="1">
      <c r="A189" s="67">
        <v>177</v>
      </c>
      <c r="B189" s="75" t="s">
        <v>463</v>
      </c>
      <c r="C189" s="70" t="s">
        <v>228</v>
      </c>
      <c r="D189" s="63">
        <v>10</v>
      </c>
      <c r="E189" s="64" t="s">
        <v>250</v>
      </c>
      <c r="F189" s="74">
        <v>312.21</v>
      </c>
      <c r="G189" s="58"/>
      <c r="H189" s="48"/>
      <c r="I189" s="47" t="s">
        <v>39</v>
      </c>
      <c r="J189" s="49">
        <f t="shared" si="9"/>
        <v>1</v>
      </c>
      <c r="K189" s="50" t="s">
        <v>64</v>
      </c>
      <c r="L189" s="50" t="s">
        <v>7</v>
      </c>
      <c r="M189" s="59"/>
      <c r="N189" s="58"/>
      <c r="O189" s="58"/>
      <c r="P189" s="60"/>
      <c r="Q189" s="58"/>
      <c r="R189" s="58"/>
      <c r="S189" s="60"/>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61">
        <f t="shared" si="12"/>
        <v>3122.1</v>
      </c>
      <c r="BB189" s="62">
        <f t="shared" si="10"/>
        <v>3122.1</v>
      </c>
      <c r="BC189" s="57" t="str">
        <f t="shared" si="11"/>
        <v>INR  Three Thousand One Hundred &amp; Twenty Two  and Paise Ten Only</v>
      </c>
      <c r="BE189" s="91"/>
      <c r="HR189" s="16"/>
      <c r="HS189" s="16"/>
      <c r="HT189" s="16"/>
      <c r="HU189" s="16"/>
      <c r="HV189" s="16"/>
    </row>
    <row r="190" spans="1:230" s="15" customFormat="1" ht="66" customHeight="1">
      <c r="A190" s="67">
        <v>178</v>
      </c>
      <c r="B190" s="75" t="s">
        <v>464</v>
      </c>
      <c r="C190" s="70" t="s">
        <v>229</v>
      </c>
      <c r="D190" s="63">
        <v>50</v>
      </c>
      <c r="E190" s="64" t="s">
        <v>250</v>
      </c>
      <c r="F190" s="74">
        <v>166.29</v>
      </c>
      <c r="G190" s="58"/>
      <c r="H190" s="48"/>
      <c r="I190" s="47" t="s">
        <v>39</v>
      </c>
      <c r="J190" s="49">
        <f t="shared" si="9"/>
        <v>1</v>
      </c>
      <c r="K190" s="50" t="s">
        <v>64</v>
      </c>
      <c r="L190" s="50" t="s">
        <v>7</v>
      </c>
      <c r="M190" s="59"/>
      <c r="N190" s="58"/>
      <c r="O190" s="58"/>
      <c r="P190" s="60"/>
      <c r="Q190" s="58"/>
      <c r="R190" s="58"/>
      <c r="S190" s="60"/>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61">
        <f t="shared" si="12"/>
        <v>8314.5</v>
      </c>
      <c r="BB190" s="62">
        <f t="shared" si="10"/>
        <v>8314.5</v>
      </c>
      <c r="BC190" s="57" t="str">
        <f t="shared" si="11"/>
        <v>INR  Eight Thousand Three Hundred &amp; Fourteen  and Paise Fifty Only</v>
      </c>
      <c r="BE190" s="91"/>
      <c r="HR190" s="16"/>
      <c r="HS190" s="16"/>
      <c r="HT190" s="16"/>
      <c r="HU190" s="16"/>
      <c r="HV190" s="16"/>
    </row>
    <row r="191" spans="1:230" s="15" customFormat="1" ht="66" customHeight="1">
      <c r="A191" s="67">
        <v>179</v>
      </c>
      <c r="B191" s="75" t="s">
        <v>465</v>
      </c>
      <c r="C191" s="70" t="s">
        <v>230</v>
      </c>
      <c r="D191" s="63">
        <v>40</v>
      </c>
      <c r="E191" s="64" t="s">
        <v>250</v>
      </c>
      <c r="F191" s="74">
        <v>96.15</v>
      </c>
      <c r="G191" s="58"/>
      <c r="H191" s="48"/>
      <c r="I191" s="47" t="s">
        <v>39</v>
      </c>
      <c r="J191" s="49">
        <f t="shared" si="9"/>
        <v>1</v>
      </c>
      <c r="K191" s="50" t="s">
        <v>64</v>
      </c>
      <c r="L191" s="50" t="s">
        <v>7</v>
      </c>
      <c r="M191" s="59"/>
      <c r="N191" s="58"/>
      <c r="O191" s="58"/>
      <c r="P191" s="60"/>
      <c r="Q191" s="58"/>
      <c r="R191" s="58"/>
      <c r="S191" s="60"/>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61">
        <f t="shared" si="12"/>
        <v>3846</v>
      </c>
      <c r="BB191" s="62">
        <f t="shared" si="10"/>
        <v>3846</v>
      </c>
      <c r="BC191" s="57" t="str">
        <f t="shared" si="11"/>
        <v>INR  Three Thousand Eight Hundred &amp; Forty Six  Only</v>
      </c>
      <c r="BE191" s="91"/>
      <c r="HR191" s="16"/>
      <c r="HS191" s="16"/>
      <c r="HT191" s="16"/>
      <c r="HU191" s="16"/>
      <c r="HV191" s="16"/>
    </row>
    <row r="192" spans="1:230" s="15" customFormat="1" ht="66" customHeight="1">
      <c r="A192" s="67">
        <v>180</v>
      </c>
      <c r="B192" s="75" t="s">
        <v>466</v>
      </c>
      <c r="C192" s="70" t="s">
        <v>231</v>
      </c>
      <c r="D192" s="63">
        <v>500</v>
      </c>
      <c r="E192" s="64" t="s">
        <v>250</v>
      </c>
      <c r="F192" s="74">
        <v>23.76</v>
      </c>
      <c r="G192" s="58"/>
      <c r="H192" s="48"/>
      <c r="I192" s="47" t="s">
        <v>39</v>
      </c>
      <c r="J192" s="49">
        <f t="shared" si="9"/>
        <v>1</v>
      </c>
      <c r="K192" s="50" t="s">
        <v>64</v>
      </c>
      <c r="L192" s="50" t="s">
        <v>7</v>
      </c>
      <c r="M192" s="59"/>
      <c r="N192" s="58"/>
      <c r="O192" s="58"/>
      <c r="P192" s="60"/>
      <c r="Q192" s="58"/>
      <c r="R192" s="58"/>
      <c r="S192" s="60"/>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61">
        <f t="shared" si="12"/>
        <v>11880</v>
      </c>
      <c r="BB192" s="62">
        <f t="shared" si="10"/>
        <v>11880</v>
      </c>
      <c r="BC192" s="57" t="str">
        <f t="shared" si="11"/>
        <v>INR  Eleven Thousand Eight Hundred &amp; Eighty  Only</v>
      </c>
      <c r="BE192" s="91"/>
      <c r="HR192" s="16"/>
      <c r="HS192" s="16"/>
      <c r="HT192" s="16"/>
      <c r="HU192" s="16"/>
      <c r="HV192" s="16"/>
    </row>
    <row r="193" spans="1:230" s="15" customFormat="1" ht="266.25" customHeight="1">
      <c r="A193" s="67">
        <v>181</v>
      </c>
      <c r="B193" s="75" t="s">
        <v>467</v>
      </c>
      <c r="C193" s="70" t="s">
        <v>232</v>
      </c>
      <c r="D193" s="63">
        <v>10</v>
      </c>
      <c r="E193" s="64" t="s">
        <v>250</v>
      </c>
      <c r="F193" s="74">
        <v>8504.36</v>
      </c>
      <c r="G193" s="58"/>
      <c r="H193" s="48"/>
      <c r="I193" s="47" t="s">
        <v>39</v>
      </c>
      <c r="J193" s="49">
        <f aca="true" t="shared" si="13" ref="J193:J210">IF(I193="Less(-)",-1,1)</f>
        <v>1</v>
      </c>
      <c r="K193" s="50" t="s">
        <v>64</v>
      </c>
      <c r="L193" s="50" t="s">
        <v>7</v>
      </c>
      <c r="M193" s="59"/>
      <c r="N193" s="58"/>
      <c r="O193" s="58"/>
      <c r="P193" s="60"/>
      <c r="Q193" s="58"/>
      <c r="R193" s="58"/>
      <c r="S193" s="60"/>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61">
        <f t="shared" si="12"/>
        <v>85043.6</v>
      </c>
      <c r="BB193" s="62">
        <f aca="true" t="shared" si="14" ref="BB193:BB210">BA193+SUM(N193:AZ193)</f>
        <v>85043.6</v>
      </c>
      <c r="BC193" s="57" t="str">
        <f aca="true" t="shared" si="15" ref="BC193:BC210">SpellNumber(L193,BB193)</f>
        <v>INR  Eighty Five Thousand  &amp;Forty Three  and Paise Sixty Only</v>
      </c>
      <c r="BE193" s="91"/>
      <c r="HR193" s="16"/>
      <c r="HS193" s="16"/>
      <c r="HT193" s="16"/>
      <c r="HU193" s="16"/>
      <c r="HV193" s="16"/>
    </row>
    <row r="194" spans="1:230" s="15" customFormat="1" ht="311.25" customHeight="1">
      <c r="A194" s="67">
        <v>182</v>
      </c>
      <c r="B194" s="75" t="s">
        <v>568</v>
      </c>
      <c r="C194" s="70" t="s">
        <v>233</v>
      </c>
      <c r="D194" s="63">
        <v>2</v>
      </c>
      <c r="E194" s="64" t="s">
        <v>250</v>
      </c>
      <c r="F194" s="74">
        <v>134012.13</v>
      </c>
      <c r="G194" s="58"/>
      <c r="H194" s="48"/>
      <c r="I194" s="47" t="s">
        <v>39</v>
      </c>
      <c r="J194" s="49">
        <f t="shared" si="13"/>
        <v>1</v>
      </c>
      <c r="K194" s="50" t="s">
        <v>64</v>
      </c>
      <c r="L194" s="50" t="s">
        <v>7</v>
      </c>
      <c r="M194" s="59"/>
      <c r="N194" s="58"/>
      <c r="O194" s="58"/>
      <c r="P194" s="60"/>
      <c r="Q194" s="58"/>
      <c r="R194" s="58"/>
      <c r="S194" s="60"/>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61">
        <f t="shared" si="12"/>
        <v>268024.26</v>
      </c>
      <c r="BB194" s="62">
        <f t="shared" si="14"/>
        <v>268024.26</v>
      </c>
      <c r="BC194" s="57" t="str">
        <f t="shared" si="15"/>
        <v>INR  Two Lakh Sixty Eight Thousand  &amp;Twenty Four  and Paise Twenty Six Only</v>
      </c>
      <c r="BE194" s="91"/>
      <c r="HR194" s="16"/>
      <c r="HS194" s="16"/>
      <c r="HT194" s="16"/>
      <c r="HU194" s="16"/>
      <c r="HV194" s="16"/>
    </row>
    <row r="195" spans="1:230" s="15" customFormat="1" ht="297" customHeight="1">
      <c r="A195" s="67">
        <v>183</v>
      </c>
      <c r="B195" s="75" t="s">
        <v>468</v>
      </c>
      <c r="C195" s="70" t="s">
        <v>234</v>
      </c>
      <c r="D195" s="63">
        <v>1</v>
      </c>
      <c r="E195" s="64" t="s">
        <v>250</v>
      </c>
      <c r="F195" s="74">
        <v>105847.52</v>
      </c>
      <c r="G195" s="58"/>
      <c r="H195" s="48"/>
      <c r="I195" s="47" t="s">
        <v>39</v>
      </c>
      <c r="J195" s="49">
        <f t="shared" si="13"/>
        <v>1</v>
      </c>
      <c r="K195" s="50" t="s">
        <v>64</v>
      </c>
      <c r="L195" s="50" t="s">
        <v>7</v>
      </c>
      <c r="M195" s="59"/>
      <c r="N195" s="58"/>
      <c r="O195" s="58"/>
      <c r="P195" s="60"/>
      <c r="Q195" s="58"/>
      <c r="R195" s="58"/>
      <c r="S195" s="60"/>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61">
        <f t="shared" si="12"/>
        <v>105847.52</v>
      </c>
      <c r="BB195" s="62">
        <f t="shared" si="14"/>
        <v>105847.52</v>
      </c>
      <c r="BC195" s="57" t="str">
        <f t="shared" si="15"/>
        <v>INR  One Lakh Five Thousand Eight Hundred &amp; Forty Seven  and Paise Fifty Two Only</v>
      </c>
      <c r="BE195" s="91"/>
      <c r="HR195" s="16"/>
      <c r="HS195" s="16"/>
      <c r="HT195" s="16"/>
      <c r="HU195" s="16"/>
      <c r="HV195" s="16"/>
    </row>
    <row r="196" spans="1:230" s="15" customFormat="1" ht="281.25" customHeight="1">
      <c r="A196" s="67">
        <v>184</v>
      </c>
      <c r="B196" s="75" t="s">
        <v>469</v>
      </c>
      <c r="C196" s="70" t="s">
        <v>235</v>
      </c>
      <c r="D196" s="63">
        <v>3</v>
      </c>
      <c r="E196" s="64" t="s">
        <v>250</v>
      </c>
      <c r="F196" s="74">
        <v>19069.77</v>
      </c>
      <c r="G196" s="58"/>
      <c r="H196" s="48"/>
      <c r="I196" s="47" t="s">
        <v>39</v>
      </c>
      <c r="J196" s="49">
        <f t="shared" si="13"/>
        <v>1</v>
      </c>
      <c r="K196" s="50" t="s">
        <v>64</v>
      </c>
      <c r="L196" s="50" t="s">
        <v>7</v>
      </c>
      <c r="M196" s="59"/>
      <c r="N196" s="58"/>
      <c r="O196" s="58"/>
      <c r="P196" s="60"/>
      <c r="Q196" s="58"/>
      <c r="R196" s="58"/>
      <c r="S196" s="60"/>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61">
        <f t="shared" si="12"/>
        <v>57209.31</v>
      </c>
      <c r="BB196" s="62">
        <f t="shared" si="14"/>
        <v>57209.31</v>
      </c>
      <c r="BC196" s="57" t="str">
        <f t="shared" si="15"/>
        <v>INR  Fifty Seven Thousand Two Hundred &amp; Nine  and Paise Thirty One Only</v>
      </c>
      <c r="BE196" s="91"/>
      <c r="HR196" s="16"/>
      <c r="HS196" s="16"/>
      <c r="HT196" s="16"/>
      <c r="HU196" s="16"/>
      <c r="HV196" s="16"/>
    </row>
    <row r="197" spans="1:230" s="15" customFormat="1" ht="27.75" customHeight="1">
      <c r="A197" s="67">
        <v>185</v>
      </c>
      <c r="B197" s="43" t="s">
        <v>359</v>
      </c>
      <c r="C197" s="70" t="s">
        <v>236</v>
      </c>
      <c r="D197" s="45"/>
      <c r="E197" s="46"/>
      <c r="F197" s="47"/>
      <c r="G197" s="48"/>
      <c r="H197" s="48"/>
      <c r="I197" s="47"/>
      <c r="J197" s="49"/>
      <c r="K197" s="50"/>
      <c r="L197" s="50"/>
      <c r="M197" s="51"/>
      <c r="N197" s="52"/>
      <c r="O197" s="52"/>
      <c r="P197" s="53"/>
      <c r="Q197" s="52"/>
      <c r="R197" s="52"/>
      <c r="S197" s="53"/>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5"/>
      <c r="BB197" s="56"/>
      <c r="BC197" s="57"/>
      <c r="BE197" s="91"/>
      <c r="HR197" s="16">
        <v>1</v>
      </c>
      <c r="HS197" s="16" t="s">
        <v>35</v>
      </c>
      <c r="HT197" s="16" t="s">
        <v>36</v>
      </c>
      <c r="HU197" s="16">
        <v>10</v>
      </c>
      <c r="HV197" s="16" t="s">
        <v>37</v>
      </c>
    </row>
    <row r="198" spans="1:230" s="15" customFormat="1" ht="45.75" customHeight="1">
      <c r="A198" s="67">
        <v>186</v>
      </c>
      <c r="B198" s="75" t="s">
        <v>482</v>
      </c>
      <c r="C198" s="70" t="s">
        <v>237</v>
      </c>
      <c r="D198" s="63">
        <v>1</v>
      </c>
      <c r="E198" s="64" t="s">
        <v>496</v>
      </c>
      <c r="F198" s="74">
        <v>13590.24</v>
      </c>
      <c r="G198" s="58"/>
      <c r="H198" s="48"/>
      <c r="I198" s="47" t="s">
        <v>39</v>
      </c>
      <c r="J198" s="49">
        <f t="shared" si="13"/>
        <v>1</v>
      </c>
      <c r="K198" s="50" t="s">
        <v>64</v>
      </c>
      <c r="L198" s="50" t="s">
        <v>7</v>
      </c>
      <c r="M198" s="59"/>
      <c r="N198" s="58"/>
      <c r="O198" s="58"/>
      <c r="P198" s="60"/>
      <c r="Q198" s="58"/>
      <c r="R198" s="58"/>
      <c r="S198" s="60"/>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61">
        <f t="shared" si="12"/>
        <v>13590.24</v>
      </c>
      <c r="BB198" s="62">
        <f t="shared" si="14"/>
        <v>13590.24</v>
      </c>
      <c r="BC198" s="57" t="str">
        <f t="shared" si="15"/>
        <v>INR  Thirteen Thousand Five Hundred &amp; Ninety  and Paise Twenty Four Only</v>
      </c>
      <c r="BE198" s="91"/>
      <c r="HR198" s="16"/>
      <c r="HS198" s="16"/>
      <c r="HT198" s="16"/>
      <c r="HU198" s="16"/>
      <c r="HV198" s="16"/>
    </row>
    <row r="199" spans="1:230" s="15" customFormat="1" ht="51" customHeight="1">
      <c r="A199" s="67">
        <v>187</v>
      </c>
      <c r="B199" s="75" t="s">
        <v>483</v>
      </c>
      <c r="C199" s="70" t="s">
        <v>238</v>
      </c>
      <c r="D199" s="63">
        <v>1</v>
      </c>
      <c r="E199" s="64" t="s">
        <v>496</v>
      </c>
      <c r="F199" s="74">
        <v>8387.85</v>
      </c>
      <c r="G199" s="58"/>
      <c r="H199" s="48"/>
      <c r="I199" s="47" t="s">
        <v>39</v>
      </c>
      <c r="J199" s="49">
        <f t="shared" si="13"/>
        <v>1</v>
      </c>
      <c r="K199" s="50" t="s">
        <v>64</v>
      </c>
      <c r="L199" s="50" t="s">
        <v>7</v>
      </c>
      <c r="M199" s="59"/>
      <c r="N199" s="58"/>
      <c r="O199" s="58"/>
      <c r="P199" s="60"/>
      <c r="Q199" s="58"/>
      <c r="R199" s="58"/>
      <c r="S199" s="60"/>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61">
        <f t="shared" si="12"/>
        <v>8387.85</v>
      </c>
      <c r="BB199" s="62">
        <f t="shared" si="14"/>
        <v>8387.85</v>
      </c>
      <c r="BC199" s="57" t="str">
        <f t="shared" si="15"/>
        <v>INR  Eight Thousand Three Hundred &amp; Eighty Seven  and Paise Eighty Five Only</v>
      </c>
      <c r="BE199" s="91"/>
      <c r="HR199" s="16"/>
      <c r="HS199" s="16"/>
      <c r="HT199" s="16"/>
      <c r="HU199" s="16"/>
      <c r="HV199" s="16"/>
    </row>
    <row r="200" spans="1:230" s="15" customFormat="1" ht="86.25" customHeight="1">
      <c r="A200" s="67">
        <v>188</v>
      </c>
      <c r="B200" s="75" t="s">
        <v>484</v>
      </c>
      <c r="C200" s="70" t="s">
        <v>239</v>
      </c>
      <c r="D200" s="63">
        <v>1</v>
      </c>
      <c r="E200" s="64" t="s">
        <v>497</v>
      </c>
      <c r="F200" s="74">
        <v>63904.88</v>
      </c>
      <c r="G200" s="58"/>
      <c r="H200" s="48"/>
      <c r="I200" s="47" t="s">
        <v>39</v>
      </c>
      <c r="J200" s="49">
        <f>IF(I200="Less(-)",-1,1)</f>
        <v>1</v>
      </c>
      <c r="K200" s="50" t="s">
        <v>64</v>
      </c>
      <c r="L200" s="50" t="s">
        <v>7</v>
      </c>
      <c r="M200" s="59"/>
      <c r="N200" s="58"/>
      <c r="O200" s="58"/>
      <c r="P200" s="60"/>
      <c r="Q200" s="58"/>
      <c r="R200" s="58"/>
      <c r="S200" s="60"/>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61">
        <f>total_amount_ba($B$2,$D$2,D200,F200,J200,K200,M200)</f>
        <v>63904.88</v>
      </c>
      <c r="BB200" s="62">
        <f>BA200+SUM(N200:AZ200)</f>
        <v>63904.88</v>
      </c>
      <c r="BC200" s="57" t="str">
        <f>SpellNumber(L200,BB200)</f>
        <v>INR  Sixty Three Thousand Nine Hundred &amp; Four  and Paise Eighty Eight Only</v>
      </c>
      <c r="BE200" s="91"/>
      <c r="HR200" s="16"/>
      <c r="HS200" s="16"/>
      <c r="HT200" s="16"/>
      <c r="HU200" s="16"/>
      <c r="HV200" s="16"/>
    </row>
    <row r="201" spans="1:230" s="15" customFormat="1" ht="129.75" customHeight="1">
      <c r="A201" s="67">
        <v>189</v>
      </c>
      <c r="B201" s="75" t="s">
        <v>485</v>
      </c>
      <c r="C201" s="70" t="s">
        <v>240</v>
      </c>
      <c r="D201" s="63">
        <v>1</v>
      </c>
      <c r="E201" s="64" t="s">
        <v>497</v>
      </c>
      <c r="F201" s="74">
        <v>31065.01</v>
      </c>
      <c r="G201" s="58"/>
      <c r="H201" s="48"/>
      <c r="I201" s="47" t="s">
        <v>39</v>
      </c>
      <c r="J201" s="49">
        <f t="shared" si="13"/>
        <v>1</v>
      </c>
      <c r="K201" s="50" t="s">
        <v>64</v>
      </c>
      <c r="L201" s="50" t="s">
        <v>7</v>
      </c>
      <c r="M201" s="59"/>
      <c r="N201" s="58"/>
      <c r="O201" s="58"/>
      <c r="P201" s="60"/>
      <c r="Q201" s="58"/>
      <c r="R201" s="58"/>
      <c r="S201" s="60"/>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61">
        <f t="shared" si="12"/>
        <v>31065.01</v>
      </c>
      <c r="BB201" s="62">
        <f t="shared" si="14"/>
        <v>31065.01</v>
      </c>
      <c r="BC201" s="57" t="str">
        <f t="shared" si="15"/>
        <v>INR  Thirty One Thousand  &amp;Sixty Five  and Paise One Only</v>
      </c>
      <c r="BE201" s="91"/>
      <c r="HR201" s="16"/>
      <c r="HS201" s="16"/>
      <c r="HT201" s="16"/>
      <c r="HU201" s="16"/>
      <c r="HV201" s="16"/>
    </row>
    <row r="202" spans="1:230" s="15" customFormat="1" ht="91.5" customHeight="1">
      <c r="A202" s="67">
        <v>190</v>
      </c>
      <c r="B202" s="75" t="s">
        <v>486</v>
      </c>
      <c r="C202" s="70" t="s">
        <v>241</v>
      </c>
      <c r="D202" s="63">
        <v>4</v>
      </c>
      <c r="E202" s="64" t="s">
        <v>496</v>
      </c>
      <c r="F202" s="74">
        <v>10002.07</v>
      </c>
      <c r="G202" s="58"/>
      <c r="H202" s="48"/>
      <c r="I202" s="47" t="s">
        <v>39</v>
      </c>
      <c r="J202" s="49">
        <f t="shared" si="13"/>
        <v>1</v>
      </c>
      <c r="K202" s="50" t="s">
        <v>64</v>
      </c>
      <c r="L202" s="50" t="s">
        <v>7</v>
      </c>
      <c r="M202" s="59"/>
      <c r="N202" s="58"/>
      <c r="O202" s="58"/>
      <c r="P202" s="60"/>
      <c r="Q202" s="58"/>
      <c r="R202" s="58"/>
      <c r="S202" s="60"/>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61">
        <f t="shared" si="12"/>
        <v>40008.28</v>
      </c>
      <c r="BB202" s="62">
        <f t="shared" si="14"/>
        <v>40008.28</v>
      </c>
      <c r="BC202" s="57" t="str">
        <f t="shared" si="15"/>
        <v>INR  Forty Thousand  &amp;Eight  and Paise Twenty Eight Only</v>
      </c>
      <c r="BE202" s="91"/>
      <c r="HR202" s="16"/>
      <c r="HS202" s="16"/>
      <c r="HT202" s="16"/>
      <c r="HU202" s="16"/>
      <c r="HV202" s="16"/>
    </row>
    <row r="203" spans="1:230" s="15" customFormat="1" ht="90.75" customHeight="1">
      <c r="A203" s="67">
        <v>191</v>
      </c>
      <c r="B203" s="75" t="s">
        <v>487</v>
      </c>
      <c r="C203" s="70" t="s">
        <v>242</v>
      </c>
      <c r="D203" s="63">
        <v>2</v>
      </c>
      <c r="E203" s="64" t="s">
        <v>496</v>
      </c>
      <c r="F203" s="74">
        <v>10200.03</v>
      </c>
      <c r="G203" s="58"/>
      <c r="H203" s="48"/>
      <c r="I203" s="47" t="s">
        <v>39</v>
      </c>
      <c r="J203" s="49">
        <f t="shared" si="13"/>
        <v>1</v>
      </c>
      <c r="K203" s="50" t="s">
        <v>64</v>
      </c>
      <c r="L203" s="50" t="s">
        <v>7</v>
      </c>
      <c r="M203" s="59"/>
      <c r="N203" s="58"/>
      <c r="O203" s="58"/>
      <c r="P203" s="60"/>
      <c r="Q203" s="58"/>
      <c r="R203" s="58"/>
      <c r="S203" s="60"/>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61">
        <f t="shared" si="12"/>
        <v>20400.06</v>
      </c>
      <c r="BB203" s="62">
        <f t="shared" si="14"/>
        <v>20400.06</v>
      </c>
      <c r="BC203" s="57" t="str">
        <f t="shared" si="15"/>
        <v>INR  Twenty Thousand Four Hundred    and Paise Six Only</v>
      </c>
      <c r="BE203" s="91"/>
      <c r="HR203" s="16"/>
      <c r="HS203" s="16"/>
      <c r="HT203" s="16"/>
      <c r="HU203" s="16"/>
      <c r="HV203" s="16"/>
    </row>
    <row r="204" spans="1:230" s="15" customFormat="1" ht="90" customHeight="1">
      <c r="A204" s="67">
        <v>192</v>
      </c>
      <c r="B204" s="75" t="s">
        <v>488</v>
      </c>
      <c r="C204" s="70" t="s">
        <v>243</v>
      </c>
      <c r="D204" s="63">
        <v>10</v>
      </c>
      <c r="E204" s="64" t="s">
        <v>261</v>
      </c>
      <c r="F204" s="74">
        <v>4021.42</v>
      </c>
      <c r="G204" s="58"/>
      <c r="H204" s="48"/>
      <c r="I204" s="47" t="s">
        <v>39</v>
      </c>
      <c r="J204" s="49">
        <f t="shared" si="13"/>
        <v>1</v>
      </c>
      <c r="K204" s="50" t="s">
        <v>64</v>
      </c>
      <c r="L204" s="50" t="s">
        <v>7</v>
      </c>
      <c r="M204" s="59"/>
      <c r="N204" s="58"/>
      <c r="O204" s="58"/>
      <c r="P204" s="60"/>
      <c r="Q204" s="58"/>
      <c r="R204" s="58"/>
      <c r="S204" s="60"/>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61">
        <f t="shared" si="12"/>
        <v>40214.2</v>
      </c>
      <c r="BB204" s="62">
        <f t="shared" si="14"/>
        <v>40214.2</v>
      </c>
      <c r="BC204" s="57" t="str">
        <f t="shared" si="15"/>
        <v>INR  Forty Thousand Two Hundred &amp; Fourteen  and Paise Twenty Only</v>
      </c>
      <c r="BE204" s="91"/>
      <c r="HR204" s="16"/>
      <c r="HS204" s="16"/>
      <c r="HT204" s="16"/>
      <c r="HU204" s="16"/>
      <c r="HV204" s="16"/>
    </row>
    <row r="205" spans="1:230" s="15" customFormat="1" ht="93" customHeight="1">
      <c r="A205" s="67">
        <v>193</v>
      </c>
      <c r="B205" s="75" t="s">
        <v>489</v>
      </c>
      <c r="C205" s="70" t="s">
        <v>244</v>
      </c>
      <c r="D205" s="63">
        <v>5</v>
      </c>
      <c r="E205" s="64" t="s">
        <v>261</v>
      </c>
      <c r="F205" s="74">
        <v>4451.27</v>
      </c>
      <c r="G205" s="58"/>
      <c r="H205" s="48"/>
      <c r="I205" s="47" t="s">
        <v>39</v>
      </c>
      <c r="J205" s="49">
        <f t="shared" si="13"/>
        <v>1</v>
      </c>
      <c r="K205" s="50" t="s">
        <v>64</v>
      </c>
      <c r="L205" s="50" t="s">
        <v>7</v>
      </c>
      <c r="M205" s="59"/>
      <c r="N205" s="58"/>
      <c r="O205" s="58"/>
      <c r="P205" s="60"/>
      <c r="Q205" s="58"/>
      <c r="R205" s="58"/>
      <c r="S205" s="60"/>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61">
        <f t="shared" si="12"/>
        <v>22256.35</v>
      </c>
      <c r="BB205" s="62">
        <f t="shared" si="14"/>
        <v>22256.35</v>
      </c>
      <c r="BC205" s="57" t="str">
        <f t="shared" si="15"/>
        <v>INR  Twenty Two Thousand Two Hundred &amp; Fifty Six  and Paise Thirty Five Only</v>
      </c>
      <c r="BE205" s="91"/>
      <c r="HR205" s="16"/>
      <c r="HS205" s="16"/>
      <c r="HT205" s="16"/>
      <c r="HU205" s="16"/>
      <c r="HV205" s="16"/>
    </row>
    <row r="206" spans="1:230" s="15" customFormat="1" ht="74.25" customHeight="1">
      <c r="A206" s="67">
        <v>194</v>
      </c>
      <c r="B206" s="75" t="s">
        <v>490</v>
      </c>
      <c r="C206" s="70" t="s">
        <v>245</v>
      </c>
      <c r="D206" s="63">
        <v>60</v>
      </c>
      <c r="E206" s="64" t="s">
        <v>498</v>
      </c>
      <c r="F206" s="74">
        <v>194.57</v>
      </c>
      <c r="G206" s="58"/>
      <c r="H206" s="48"/>
      <c r="I206" s="47" t="s">
        <v>39</v>
      </c>
      <c r="J206" s="49">
        <f t="shared" si="13"/>
        <v>1</v>
      </c>
      <c r="K206" s="50" t="s">
        <v>64</v>
      </c>
      <c r="L206" s="50" t="s">
        <v>7</v>
      </c>
      <c r="M206" s="59"/>
      <c r="N206" s="58"/>
      <c r="O206" s="58"/>
      <c r="P206" s="60"/>
      <c r="Q206" s="58"/>
      <c r="R206" s="58"/>
      <c r="S206" s="60"/>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61">
        <f t="shared" si="12"/>
        <v>11674.2</v>
      </c>
      <c r="BB206" s="62">
        <f t="shared" si="14"/>
        <v>11674.2</v>
      </c>
      <c r="BC206" s="57" t="str">
        <f t="shared" si="15"/>
        <v>INR  Eleven Thousand Six Hundred &amp; Seventy Four  and Paise Twenty Only</v>
      </c>
      <c r="BE206" s="91"/>
      <c r="HR206" s="16"/>
      <c r="HS206" s="16"/>
      <c r="HT206" s="16"/>
      <c r="HU206" s="16"/>
      <c r="HV206" s="16"/>
    </row>
    <row r="207" spans="1:230" s="15" customFormat="1" ht="75" customHeight="1">
      <c r="A207" s="67">
        <v>195</v>
      </c>
      <c r="B207" s="75" t="s">
        <v>491</v>
      </c>
      <c r="C207" s="70" t="s">
        <v>263</v>
      </c>
      <c r="D207" s="63">
        <v>60</v>
      </c>
      <c r="E207" s="64" t="s">
        <v>498</v>
      </c>
      <c r="F207" s="74">
        <v>194.57</v>
      </c>
      <c r="G207" s="58"/>
      <c r="H207" s="48"/>
      <c r="I207" s="47" t="s">
        <v>39</v>
      </c>
      <c r="J207" s="49">
        <f t="shared" si="13"/>
        <v>1</v>
      </c>
      <c r="K207" s="50" t="s">
        <v>64</v>
      </c>
      <c r="L207" s="50" t="s">
        <v>7</v>
      </c>
      <c r="M207" s="59"/>
      <c r="N207" s="58"/>
      <c r="O207" s="58"/>
      <c r="P207" s="60"/>
      <c r="Q207" s="58"/>
      <c r="R207" s="58"/>
      <c r="S207" s="60"/>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61">
        <f t="shared" si="12"/>
        <v>11674.2</v>
      </c>
      <c r="BB207" s="62">
        <f t="shared" si="14"/>
        <v>11674.2</v>
      </c>
      <c r="BC207" s="57" t="str">
        <f t="shared" si="15"/>
        <v>INR  Eleven Thousand Six Hundred &amp; Seventy Four  and Paise Twenty Only</v>
      </c>
      <c r="BE207" s="91"/>
      <c r="HR207" s="16"/>
      <c r="HS207" s="16"/>
      <c r="HT207" s="16"/>
      <c r="HU207" s="16"/>
      <c r="HV207" s="16"/>
    </row>
    <row r="208" spans="1:230" s="15" customFormat="1" ht="63" customHeight="1">
      <c r="A208" s="67">
        <v>196</v>
      </c>
      <c r="B208" s="75" t="s">
        <v>492</v>
      </c>
      <c r="C208" s="70" t="s">
        <v>264</v>
      </c>
      <c r="D208" s="63">
        <v>40</v>
      </c>
      <c r="E208" s="64" t="s">
        <v>498</v>
      </c>
      <c r="F208" s="74">
        <v>93.89</v>
      </c>
      <c r="G208" s="58"/>
      <c r="H208" s="48"/>
      <c r="I208" s="47" t="s">
        <v>39</v>
      </c>
      <c r="J208" s="49">
        <f t="shared" si="13"/>
        <v>1</v>
      </c>
      <c r="K208" s="50" t="s">
        <v>64</v>
      </c>
      <c r="L208" s="50" t="s">
        <v>7</v>
      </c>
      <c r="M208" s="59"/>
      <c r="N208" s="58"/>
      <c r="O208" s="58"/>
      <c r="P208" s="60"/>
      <c r="Q208" s="58"/>
      <c r="R208" s="58"/>
      <c r="S208" s="60"/>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61">
        <f t="shared" si="12"/>
        <v>3755.6</v>
      </c>
      <c r="BB208" s="62">
        <f t="shared" si="14"/>
        <v>3755.6</v>
      </c>
      <c r="BC208" s="57" t="str">
        <f t="shared" si="15"/>
        <v>INR  Three Thousand Seven Hundred &amp; Fifty Five  and Paise Sixty Only</v>
      </c>
      <c r="BE208" s="91"/>
      <c r="HR208" s="16"/>
      <c r="HS208" s="16"/>
      <c r="HT208" s="16"/>
      <c r="HU208" s="16"/>
      <c r="HV208" s="16"/>
    </row>
    <row r="209" spans="1:230" s="15" customFormat="1" ht="58.5" customHeight="1">
      <c r="A209" s="67">
        <v>197</v>
      </c>
      <c r="B209" s="75" t="s">
        <v>493</v>
      </c>
      <c r="C209" s="70" t="s">
        <v>265</v>
      </c>
      <c r="D209" s="63">
        <v>200</v>
      </c>
      <c r="E209" s="64" t="s">
        <v>498</v>
      </c>
      <c r="F209" s="74">
        <v>64.48</v>
      </c>
      <c r="G209" s="58"/>
      <c r="H209" s="48"/>
      <c r="I209" s="47" t="s">
        <v>39</v>
      </c>
      <c r="J209" s="49">
        <f t="shared" si="13"/>
        <v>1</v>
      </c>
      <c r="K209" s="50" t="s">
        <v>64</v>
      </c>
      <c r="L209" s="50" t="s">
        <v>7</v>
      </c>
      <c r="M209" s="59"/>
      <c r="N209" s="58"/>
      <c r="O209" s="58"/>
      <c r="P209" s="60"/>
      <c r="Q209" s="58"/>
      <c r="R209" s="58"/>
      <c r="S209" s="60"/>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61">
        <f t="shared" si="12"/>
        <v>12896</v>
      </c>
      <c r="BB209" s="62">
        <f t="shared" si="14"/>
        <v>12896</v>
      </c>
      <c r="BC209" s="57" t="str">
        <f t="shared" si="15"/>
        <v>INR  Twelve Thousand Eight Hundred &amp; Ninety Six  Only</v>
      </c>
      <c r="BE209" s="91"/>
      <c r="HR209" s="16"/>
      <c r="HS209" s="16"/>
      <c r="HT209" s="16"/>
      <c r="HU209" s="16"/>
      <c r="HV209" s="16"/>
    </row>
    <row r="210" spans="1:230" s="15" customFormat="1" ht="36.75" customHeight="1">
      <c r="A210" s="67">
        <v>198</v>
      </c>
      <c r="B210" s="75" t="s">
        <v>494</v>
      </c>
      <c r="C210" s="70" t="s">
        <v>266</v>
      </c>
      <c r="D210" s="63">
        <v>20</v>
      </c>
      <c r="E210" s="64" t="s">
        <v>498</v>
      </c>
      <c r="F210" s="74">
        <v>470.58</v>
      </c>
      <c r="G210" s="58"/>
      <c r="H210" s="48"/>
      <c r="I210" s="47" t="s">
        <v>39</v>
      </c>
      <c r="J210" s="49">
        <f t="shared" si="13"/>
        <v>1</v>
      </c>
      <c r="K210" s="50" t="s">
        <v>64</v>
      </c>
      <c r="L210" s="50" t="s">
        <v>7</v>
      </c>
      <c r="M210" s="59"/>
      <c r="N210" s="58"/>
      <c r="O210" s="58"/>
      <c r="P210" s="60"/>
      <c r="Q210" s="58"/>
      <c r="R210" s="58"/>
      <c r="S210" s="60"/>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61">
        <f t="shared" si="12"/>
        <v>9411.6</v>
      </c>
      <c r="BB210" s="62">
        <f t="shared" si="14"/>
        <v>9411.6</v>
      </c>
      <c r="BC210" s="57" t="str">
        <f t="shared" si="15"/>
        <v>INR  Nine Thousand Four Hundred &amp; Eleven  and Paise Sixty Only</v>
      </c>
      <c r="BE210" s="91"/>
      <c r="HR210" s="16"/>
      <c r="HS210" s="16"/>
      <c r="HT210" s="16"/>
      <c r="HU210" s="16"/>
      <c r="HV210" s="16"/>
    </row>
    <row r="211" spans="1:230" s="15" customFormat="1" ht="47.25" customHeight="1">
      <c r="A211" s="67">
        <v>199</v>
      </c>
      <c r="B211" s="75" t="s">
        <v>495</v>
      </c>
      <c r="C211" s="70" t="s">
        <v>267</v>
      </c>
      <c r="D211" s="63">
        <v>12</v>
      </c>
      <c r="E211" s="64" t="s">
        <v>261</v>
      </c>
      <c r="F211" s="74">
        <v>169.68</v>
      </c>
      <c r="G211" s="58"/>
      <c r="H211" s="48"/>
      <c r="I211" s="47" t="s">
        <v>39</v>
      </c>
      <c r="J211" s="49">
        <f>IF(I211="Less(-)",-1,1)</f>
        <v>1</v>
      </c>
      <c r="K211" s="50" t="s">
        <v>64</v>
      </c>
      <c r="L211" s="50" t="s">
        <v>7</v>
      </c>
      <c r="M211" s="59"/>
      <c r="N211" s="58"/>
      <c r="O211" s="58"/>
      <c r="P211" s="60"/>
      <c r="Q211" s="58"/>
      <c r="R211" s="58"/>
      <c r="S211" s="60"/>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61">
        <f t="shared" si="12"/>
        <v>2036.16</v>
      </c>
      <c r="BB211" s="62">
        <f>BA211+SUM(N211:AZ211)</f>
        <v>2036.16</v>
      </c>
      <c r="BC211" s="57" t="str">
        <f>SpellNumber(L211,BB211)</f>
        <v>INR  Two Thousand  &amp;Thirty Six  and Paise Sixteen Only</v>
      </c>
      <c r="BE211" s="91"/>
      <c r="HR211" s="16"/>
      <c r="HS211" s="16"/>
      <c r="HT211" s="16"/>
      <c r="HU211" s="16"/>
      <c r="HV211" s="16"/>
    </row>
    <row r="212" spans="1:230" s="15" customFormat="1" ht="76.5" customHeight="1">
      <c r="A212" s="67">
        <v>200</v>
      </c>
      <c r="B212" s="75" t="s">
        <v>499</v>
      </c>
      <c r="C212" s="70" t="s">
        <v>268</v>
      </c>
      <c r="D212" s="63">
        <v>2</v>
      </c>
      <c r="E212" s="64" t="s">
        <v>261</v>
      </c>
      <c r="F212" s="74">
        <v>752.25</v>
      </c>
      <c r="G212" s="58"/>
      <c r="H212" s="48"/>
      <c r="I212" s="47" t="s">
        <v>39</v>
      </c>
      <c r="J212" s="49">
        <f>IF(I212="Less(-)",-1,1)</f>
        <v>1</v>
      </c>
      <c r="K212" s="50" t="s">
        <v>64</v>
      </c>
      <c r="L212" s="50" t="s">
        <v>7</v>
      </c>
      <c r="M212" s="59"/>
      <c r="N212" s="58"/>
      <c r="O212" s="58"/>
      <c r="P212" s="60"/>
      <c r="Q212" s="58"/>
      <c r="R212" s="58"/>
      <c r="S212" s="60"/>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61">
        <f>total_amount_ba($B$2,$D$2,D212,F212,J212,K212,M212)</f>
        <v>1504.5</v>
      </c>
      <c r="BB212" s="62">
        <f>BA212+SUM(N212:AZ212)</f>
        <v>1504.5</v>
      </c>
      <c r="BC212" s="57" t="str">
        <f>SpellNumber(L212,BB212)</f>
        <v>INR  One Thousand Five Hundred &amp; Four  and Paise Fifty Only</v>
      </c>
      <c r="BE212" s="91"/>
      <c r="HR212" s="16"/>
      <c r="HS212" s="16"/>
      <c r="HT212" s="16"/>
      <c r="HU212" s="16"/>
      <c r="HV212" s="16"/>
    </row>
    <row r="213" spans="1:230" s="15" customFormat="1" ht="79.5" customHeight="1">
      <c r="A213" s="67">
        <v>201</v>
      </c>
      <c r="B213" s="75" t="s">
        <v>543</v>
      </c>
      <c r="C213" s="70" t="s">
        <v>269</v>
      </c>
      <c r="D213" s="63">
        <v>2</v>
      </c>
      <c r="E213" s="64" t="s">
        <v>261</v>
      </c>
      <c r="F213" s="74">
        <v>660.62</v>
      </c>
      <c r="G213" s="58"/>
      <c r="H213" s="48"/>
      <c r="I213" s="47" t="s">
        <v>39</v>
      </c>
      <c r="J213" s="49">
        <f>IF(I213="Less(-)",-1,1)</f>
        <v>1</v>
      </c>
      <c r="K213" s="50" t="s">
        <v>64</v>
      </c>
      <c r="L213" s="50" t="s">
        <v>7</v>
      </c>
      <c r="M213" s="59"/>
      <c r="N213" s="58"/>
      <c r="O213" s="58"/>
      <c r="P213" s="60"/>
      <c r="Q213" s="58"/>
      <c r="R213" s="58"/>
      <c r="S213" s="60"/>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61">
        <f t="shared" si="12"/>
        <v>1321.24</v>
      </c>
      <c r="BB213" s="62">
        <f>BA213+SUM(N213:AZ213)</f>
        <v>1321.24</v>
      </c>
      <c r="BC213" s="57" t="str">
        <f>SpellNumber(L213,BB213)</f>
        <v>INR  One Thousand Three Hundred &amp; Twenty One  and Paise Twenty Four Only</v>
      </c>
      <c r="BE213" s="91"/>
      <c r="HR213" s="16"/>
      <c r="HS213" s="16"/>
      <c r="HT213" s="16"/>
      <c r="HU213" s="16"/>
      <c r="HV213" s="16"/>
    </row>
    <row r="214" spans="1:230" s="15" customFormat="1" ht="74.25" customHeight="1">
      <c r="A214" s="67">
        <v>202</v>
      </c>
      <c r="B214" s="75" t="s">
        <v>544</v>
      </c>
      <c r="C214" s="70" t="s">
        <v>270</v>
      </c>
      <c r="D214" s="63">
        <v>12</v>
      </c>
      <c r="E214" s="64" t="s">
        <v>261</v>
      </c>
      <c r="F214" s="74">
        <v>537.32</v>
      </c>
      <c r="G214" s="58"/>
      <c r="H214" s="48"/>
      <c r="I214" s="47" t="s">
        <v>39</v>
      </c>
      <c r="J214" s="49">
        <f>IF(I214="Less(-)",-1,1)</f>
        <v>1</v>
      </c>
      <c r="K214" s="50" t="s">
        <v>64</v>
      </c>
      <c r="L214" s="50" t="s">
        <v>7</v>
      </c>
      <c r="M214" s="59"/>
      <c r="N214" s="58"/>
      <c r="O214" s="58"/>
      <c r="P214" s="60"/>
      <c r="Q214" s="58"/>
      <c r="R214" s="58"/>
      <c r="S214" s="60"/>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61">
        <f t="shared" si="12"/>
        <v>6447.84</v>
      </c>
      <c r="BB214" s="62">
        <f>BA214+SUM(N214:AZ214)</f>
        <v>6447.84</v>
      </c>
      <c r="BC214" s="57" t="str">
        <f>SpellNumber(L214,BB214)</f>
        <v>INR  Six Thousand Four Hundred &amp; Forty Seven  and Paise Eighty Four Only</v>
      </c>
      <c r="BE214" s="91"/>
      <c r="HR214" s="16"/>
      <c r="HS214" s="16"/>
      <c r="HT214" s="16"/>
      <c r="HU214" s="16"/>
      <c r="HV214" s="16"/>
    </row>
    <row r="215" spans="1:230" s="15" customFormat="1" ht="73.5" customHeight="1">
      <c r="A215" s="67">
        <v>203</v>
      </c>
      <c r="B215" s="75" t="s">
        <v>545</v>
      </c>
      <c r="C215" s="70" t="s">
        <v>271</v>
      </c>
      <c r="D215" s="63">
        <v>26</v>
      </c>
      <c r="E215" s="64" t="s">
        <v>261</v>
      </c>
      <c r="F215" s="74">
        <v>113.12</v>
      </c>
      <c r="G215" s="58"/>
      <c r="H215" s="48"/>
      <c r="I215" s="47" t="s">
        <v>39</v>
      </c>
      <c r="J215" s="49">
        <f>IF(I215="Less(-)",-1,1)</f>
        <v>1</v>
      </c>
      <c r="K215" s="50" t="s">
        <v>64</v>
      </c>
      <c r="L215" s="50" t="s">
        <v>7</v>
      </c>
      <c r="M215" s="59"/>
      <c r="N215" s="58"/>
      <c r="O215" s="58"/>
      <c r="P215" s="60"/>
      <c r="Q215" s="58"/>
      <c r="R215" s="58"/>
      <c r="S215" s="60"/>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61">
        <f t="shared" si="12"/>
        <v>2941.12</v>
      </c>
      <c r="BB215" s="62">
        <f>BA215+SUM(N215:AZ215)</f>
        <v>2941.12</v>
      </c>
      <c r="BC215" s="57" t="str">
        <f>SpellNumber(L215,BB215)</f>
        <v>INR  Two Thousand Nine Hundred &amp; Forty One  and Paise Twelve Only</v>
      </c>
      <c r="BE215" s="91"/>
      <c r="HR215" s="16"/>
      <c r="HS215" s="16"/>
      <c r="HT215" s="16"/>
      <c r="HU215" s="16"/>
      <c r="HV215" s="16"/>
    </row>
    <row r="216" spans="1:230" s="15" customFormat="1" ht="62.25" customHeight="1">
      <c r="A216" s="67">
        <v>204</v>
      </c>
      <c r="B216" s="75" t="s">
        <v>500</v>
      </c>
      <c r="C216" s="70" t="s">
        <v>272</v>
      </c>
      <c r="D216" s="63">
        <v>560</v>
      </c>
      <c r="E216" s="64" t="s">
        <v>498</v>
      </c>
      <c r="F216" s="74">
        <v>228.5</v>
      </c>
      <c r="G216" s="58"/>
      <c r="H216" s="48"/>
      <c r="I216" s="47" t="s">
        <v>39</v>
      </c>
      <c r="J216" s="49">
        <f aca="true" t="shared" si="16" ref="J216:J248">IF(I216="Less(-)",-1,1)</f>
        <v>1</v>
      </c>
      <c r="K216" s="50" t="s">
        <v>64</v>
      </c>
      <c r="L216" s="50" t="s">
        <v>7</v>
      </c>
      <c r="M216" s="59"/>
      <c r="N216" s="58"/>
      <c r="O216" s="58"/>
      <c r="P216" s="60"/>
      <c r="Q216" s="58"/>
      <c r="R216" s="58"/>
      <c r="S216" s="60"/>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61">
        <f aca="true" t="shared" si="17" ref="BA216:BA258">total_amount_ba($B$2,$D$2,D216,F216,J216,K216,M216)</f>
        <v>127960</v>
      </c>
      <c r="BB216" s="62">
        <f aca="true" t="shared" si="18" ref="BB216:BB258">BA216+SUM(N216:AZ216)</f>
        <v>127960</v>
      </c>
      <c r="BC216" s="57" t="str">
        <f aca="true" t="shared" si="19" ref="BC216:BC248">SpellNumber(L216,BB216)</f>
        <v>INR  One Lakh Twenty Seven Thousand Nine Hundred &amp; Sixty  Only</v>
      </c>
      <c r="BE216" s="91"/>
      <c r="HR216" s="16"/>
      <c r="HS216" s="16"/>
      <c r="HT216" s="16"/>
      <c r="HU216" s="16"/>
      <c r="HV216" s="16"/>
    </row>
    <row r="217" spans="1:230" s="15" customFormat="1" ht="63.75" customHeight="1">
      <c r="A217" s="67">
        <v>205</v>
      </c>
      <c r="B217" s="75" t="s">
        <v>501</v>
      </c>
      <c r="C217" s="70" t="s">
        <v>273</v>
      </c>
      <c r="D217" s="63">
        <v>750</v>
      </c>
      <c r="E217" s="64" t="s">
        <v>498</v>
      </c>
      <c r="F217" s="74">
        <v>144.79</v>
      </c>
      <c r="G217" s="58"/>
      <c r="H217" s="48"/>
      <c r="I217" s="47" t="s">
        <v>39</v>
      </c>
      <c r="J217" s="49">
        <f t="shared" si="16"/>
        <v>1</v>
      </c>
      <c r="K217" s="50" t="s">
        <v>64</v>
      </c>
      <c r="L217" s="50" t="s">
        <v>7</v>
      </c>
      <c r="M217" s="59"/>
      <c r="N217" s="58"/>
      <c r="O217" s="58"/>
      <c r="P217" s="60"/>
      <c r="Q217" s="58"/>
      <c r="R217" s="58"/>
      <c r="S217" s="60"/>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61">
        <f t="shared" si="17"/>
        <v>108592.5</v>
      </c>
      <c r="BB217" s="62">
        <f t="shared" si="18"/>
        <v>108592.5</v>
      </c>
      <c r="BC217" s="57" t="str">
        <f t="shared" si="19"/>
        <v>INR  One Lakh Eight Thousand Five Hundred &amp; Ninety Two  and Paise Fifty Only</v>
      </c>
      <c r="BE217" s="91"/>
      <c r="HR217" s="16"/>
      <c r="HS217" s="16"/>
      <c r="HT217" s="16"/>
      <c r="HU217" s="16"/>
      <c r="HV217" s="16"/>
    </row>
    <row r="218" spans="1:230" s="15" customFormat="1" ht="62.25" customHeight="1">
      <c r="A218" s="67">
        <v>206</v>
      </c>
      <c r="B218" s="75" t="s">
        <v>502</v>
      </c>
      <c r="C218" s="70" t="s">
        <v>274</v>
      </c>
      <c r="D218" s="63">
        <v>120</v>
      </c>
      <c r="E218" s="64" t="s">
        <v>498</v>
      </c>
      <c r="F218" s="74">
        <v>121.04</v>
      </c>
      <c r="G218" s="58"/>
      <c r="H218" s="48"/>
      <c r="I218" s="47" t="s">
        <v>39</v>
      </c>
      <c r="J218" s="49">
        <f t="shared" si="16"/>
        <v>1</v>
      </c>
      <c r="K218" s="50" t="s">
        <v>64</v>
      </c>
      <c r="L218" s="50" t="s">
        <v>7</v>
      </c>
      <c r="M218" s="59"/>
      <c r="N218" s="58"/>
      <c r="O218" s="58"/>
      <c r="P218" s="60"/>
      <c r="Q218" s="58"/>
      <c r="R218" s="58"/>
      <c r="S218" s="60"/>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61">
        <f t="shared" si="17"/>
        <v>14524.8</v>
      </c>
      <c r="BB218" s="62">
        <f t="shared" si="18"/>
        <v>14524.8</v>
      </c>
      <c r="BC218" s="57" t="str">
        <f t="shared" si="19"/>
        <v>INR  Fourteen Thousand Five Hundred &amp; Twenty Four  and Paise Eighty Only</v>
      </c>
      <c r="BE218" s="91"/>
      <c r="HR218" s="16"/>
      <c r="HS218" s="16"/>
      <c r="HT218" s="16"/>
      <c r="HU218" s="16"/>
      <c r="HV218" s="16"/>
    </row>
    <row r="219" spans="1:230" s="15" customFormat="1" ht="136.5" customHeight="1">
      <c r="A219" s="67">
        <v>207</v>
      </c>
      <c r="B219" s="75" t="s">
        <v>548</v>
      </c>
      <c r="C219" s="70" t="s">
        <v>275</v>
      </c>
      <c r="D219" s="63">
        <v>17</v>
      </c>
      <c r="E219" s="64" t="s">
        <v>261</v>
      </c>
      <c r="F219" s="74">
        <v>1141.38</v>
      </c>
      <c r="G219" s="58"/>
      <c r="H219" s="48"/>
      <c r="I219" s="47" t="s">
        <v>39</v>
      </c>
      <c r="J219" s="49">
        <f t="shared" si="16"/>
        <v>1</v>
      </c>
      <c r="K219" s="50" t="s">
        <v>64</v>
      </c>
      <c r="L219" s="50" t="s">
        <v>7</v>
      </c>
      <c r="M219" s="59"/>
      <c r="N219" s="58"/>
      <c r="O219" s="58"/>
      <c r="P219" s="60"/>
      <c r="Q219" s="58"/>
      <c r="R219" s="58"/>
      <c r="S219" s="60"/>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61">
        <f t="shared" si="17"/>
        <v>19403.46</v>
      </c>
      <c r="BB219" s="62">
        <f t="shared" si="18"/>
        <v>19403.46</v>
      </c>
      <c r="BC219" s="57" t="str">
        <f t="shared" si="19"/>
        <v>INR  Nineteen Thousand Four Hundred &amp; Three  and Paise Forty Six Only</v>
      </c>
      <c r="BE219" s="91"/>
      <c r="HR219" s="16"/>
      <c r="HS219" s="16"/>
      <c r="HT219" s="16"/>
      <c r="HU219" s="16"/>
      <c r="HV219" s="16"/>
    </row>
    <row r="220" spans="1:230" s="15" customFormat="1" ht="116.25" customHeight="1">
      <c r="A220" s="67">
        <v>208</v>
      </c>
      <c r="B220" s="75" t="s">
        <v>547</v>
      </c>
      <c r="C220" s="70" t="s">
        <v>276</v>
      </c>
      <c r="D220" s="63">
        <v>16</v>
      </c>
      <c r="E220" s="64" t="s">
        <v>261</v>
      </c>
      <c r="F220" s="74">
        <v>613.11</v>
      </c>
      <c r="G220" s="58"/>
      <c r="H220" s="48"/>
      <c r="I220" s="47" t="s">
        <v>39</v>
      </c>
      <c r="J220" s="49">
        <f t="shared" si="16"/>
        <v>1</v>
      </c>
      <c r="K220" s="50" t="s">
        <v>64</v>
      </c>
      <c r="L220" s="50" t="s">
        <v>7</v>
      </c>
      <c r="M220" s="59"/>
      <c r="N220" s="58"/>
      <c r="O220" s="58"/>
      <c r="P220" s="60"/>
      <c r="Q220" s="58"/>
      <c r="R220" s="58"/>
      <c r="S220" s="60"/>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61">
        <f t="shared" si="17"/>
        <v>9809.76</v>
      </c>
      <c r="BB220" s="62">
        <f t="shared" si="18"/>
        <v>9809.76</v>
      </c>
      <c r="BC220" s="57" t="str">
        <f t="shared" si="19"/>
        <v>INR  Nine Thousand Eight Hundred &amp; Nine  and Paise Seventy Six Only</v>
      </c>
      <c r="BE220" s="91"/>
      <c r="HR220" s="16"/>
      <c r="HS220" s="16"/>
      <c r="HT220" s="16"/>
      <c r="HU220" s="16"/>
      <c r="HV220" s="16"/>
    </row>
    <row r="221" spans="1:230" s="15" customFormat="1" ht="116.25" customHeight="1">
      <c r="A221" s="67">
        <v>209</v>
      </c>
      <c r="B221" s="75" t="s">
        <v>546</v>
      </c>
      <c r="C221" s="70" t="s">
        <v>277</v>
      </c>
      <c r="D221" s="63">
        <v>64</v>
      </c>
      <c r="E221" s="64" t="s">
        <v>261</v>
      </c>
      <c r="F221" s="74">
        <v>1052.02</v>
      </c>
      <c r="G221" s="58"/>
      <c r="H221" s="48"/>
      <c r="I221" s="47" t="s">
        <v>39</v>
      </c>
      <c r="J221" s="49">
        <f t="shared" si="16"/>
        <v>1</v>
      </c>
      <c r="K221" s="50" t="s">
        <v>64</v>
      </c>
      <c r="L221" s="50" t="s">
        <v>7</v>
      </c>
      <c r="M221" s="59"/>
      <c r="N221" s="58"/>
      <c r="O221" s="58"/>
      <c r="P221" s="60"/>
      <c r="Q221" s="58"/>
      <c r="R221" s="58"/>
      <c r="S221" s="60"/>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61">
        <f t="shared" si="17"/>
        <v>67329.28</v>
      </c>
      <c r="BB221" s="62">
        <f t="shared" si="18"/>
        <v>67329.28</v>
      </c>
      <c r="BC221" s="57" t="str">
        <f t="shared" si="19"/>
        <v>INR  Sixty Seven Thousand Three Hundred &amp; Twenty Nine  and Paise Twenty Eight Only</v>
      </c>
      <c r="BE221" s="91"/>
      <c r="HR221" s="16"/>
      <c r="HS221" s="16"/>
      <c r="HT221" s="16"/>
      <c r="HU221" s="16"/>
      <c r="HV221" s="16"/>
    </row>
    <row r="222" spans="1:230" s="15" customFormat="1" ht="114.75" customHeight="1">
      <c r="A222" s="67">
        <v>210</v>
      </c>
      <c r="B222" s="75" t="s">
        <v>503</v>
      </c>
      <c r="C222" s="70" t="s">
        <v>278</v>
      </c>
      <c r="D222" s="63">
        <v>541</v>
      </c>
      <c r="E222" s="64" t="s">
        <v>360</v>
      </c>
      <c r="F222" s="74">
        <v>1236.4</v>
      </c>
      <c r="G222" s="58"/>
      <c r="H222" s="48"/>
      <c r="I222" s="47" t="s">
        <v>39</v>
      </c>
      <c r="J222" s="49">
        <f t="shared" si="16"/>
        <v>1</v>
      </c>
      <c r="K222" s="50" t="s">
        <v>64</v>
      </c>
      <c r="L222" s="50" t="s">
        <v>7</v>
      </c>
      <c r="M222" s="59"/>
      <c r="N222" s="58"/>
      <c r="O222" s="58"/>
      <c r="P222" s="60"/>
      <c r="Q222" s="58"/>
      <c r="R222" s="58"/>
      <c r="S222" s="60"/>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61">
        <f t="shared" si="17"/>
        <v>668892.4</v>
      </c>
      <c r="BB222" s="62">
        <f t="shared" si="18"/>
        <v>668892.4</v>
      </c>
      <c r="BC222" s="57" t="str">
        <f t="shared" si="19"/>
        <v>INR  Six Lakh Sixty Eight Thousand Eight Hundred &amp; Ninety Two  and Paise Forty Only</v>
      </c>
      <c r="BE222" s="91"/>
      <c r="HR222" s="16"/>
      <c r="HS222" s="16"/>
      <c r="HT222" s="16"/>
      <c r="HU222" s="16"/>
      <c r="HV222" s="16"/>
    </row>
    <row r="223" spans="1:230" s="15" customFormat="1" ht="144.75" customHeight="1">
      <c r="A223" s="67">
        <v>211</v>
      </c>
      <c r="B223" s="75" t="s">
        <v>504</v>
      </c>
      <c r="C223" s="70" t="s">
        <v>279</v>
      </c>
      <c r="D223" s="63">
        <v>40</v>
      </c>
      <c r="E223" s="64" t="s">
        <v>360</v>
      </c>
      <c r="F223" s="74">
        <v>281.67</v>
      </c>
      <c r="G223" s="58"/>
      <c r="H223" s="48"/>
      <c r="I223" s="47" t="s">
        <v>39</v>
      </c>
      <c r="J223" s="49">
        <f>IF(I223="Less(-)",-1,1)</f>
        <v>1</v>
      </c>
      <c r="K223" s="50" t="s">
        <v>64</v>
      </c>
      <c r="L223" s="50" t="s">
        <v>7</v>
      </c>
      <c r="M223" s="59"/>
      <c r="N223" s="58"/>
      <c r="O223" s="58"/>
      <c r="P223" s="60"/>
      <c r="Q223" s="58"/>
      <c r="R223" s="58"/>
      <c r="S223" s="60"/>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61">
        <f>total_amount_ba($B$2,$D$2,D223,F223,J223,K223,M223)</f>
        <v>11266.8</v>
      </c>
      <c r="BB223" s="62">
        <f>BA223+SUM(N223:AZ223)</f>
        <v>11266.8</v>
      </c>
      <c r="BC223" s="57" t="str">
        <f>SpellNumber(L223,BB223)</f>
        <v>INR  Eleven Thousand Two Hundred &amp; Sixty Six  and Paise Eighty Only</v>
      </c>
      <c r="BE223" s="91"/>
      <c r="HR223" s="16"/>
      <c r="HS223" s="16"/>
      <c r="HT223" s="16"/>
      <c r="HU223" s="16"/>
      <c r="HV223" s="16"/>
    </row>
    <row r="224" spans="1:230" s="15" customFormat="1" ht="144" customHeight="1">
      <c r="A224" s="67">
        <v>212</v>
      </c>
      <c r="B224" s="75" t="s">
        <v>505</v>
      </c>
      <c r="C224" s="70" t="s">
        <v>280</v>
      </c>
      <c r="D224" s="63">
        <v>64</v>
      </c>
      <c r="E224" s="64" t="s">
        <v>360</v>
      </c>
      <c r="F224" s="74">
        <v>1061.07</v>
      </c>
      <c r="G224" s="58"/>
      <c r="H224" s="48"/>
      <c r="I224" s="47" t="s">
        <v>39</v>
      </c>
      <c r="J224" s="49">
        <f t="shared" si="16"/>
        <v>1</v>
      </c>
      <c r="K224" s="50" t="s">
        <v>64</v>
      </c>
      <c r="L224" s="50" t="s">
        <v>7</v>
      </c>
      <c r="M224" s="59"/>
      <c r="N224" s="58"/>
      <c r="O224" s="58"/>
      <c r="P224" s="60"/>
      <c r="Q224" s="58"/>
      <c r="R224" s="58"/>
      <c r="S224" s="60"/>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61">
        <f t="shared" si="17"/>
        <v>67908.48</v>
      </c>
      <c r="BB224" s="62">
        <f t="shared" si="18"/>
        <v>67908.48</v>
      </c>
      <c r="BC224" s="57" t="str">
        <f t="shared" si="19"/>
        <v>INR  Sixty Seven Thousand Nine Hundred &amp; Eight  and Paise Forty Eight Only</v>
      </c>
      <c r="BE224" s="91"/>
      <c r="HR224" s="16"/>
      <c r="HS224" s="16"/>
      <c r="HT224" s="16"/>
      <c r="HU224" s="16"/>
      <c r="HV224" s="16"/>
    </row>
    <row r="225" spans="1:230" s="15" customFormat="1" ht="92.25" customHeight="1">
      <c r="A225" s="67">
        <v>213</v>
      </c>
      <c r="B225" s="85" t="s">
        <v>506</v>
      </c>
      <c r="C225" s="70" t="s">
        <v>281</v>
      </c>
      <c r="D225" s="63">
        <v>280</v>
      </c>
      <c r="E225" s="64" t="s">
        <v>261</v>
      </c>
      <c r="F225" s="74">
        <v>242.08</v>
      </c>
      <c r="G225" s="58"/>
      <c r="H225" s="48"/>
      <c r="I225" s="47" t="s">
        <v>39</v>
      </c>
      <c r="J225" s="49">
        <f>IF(I225="Less(-)",-1,1)</f>
        <v>1</v>
      </c>
      <c r="K225" s="50" t="s">
        <v>64</v>
      </c>
      <c r="L225" s="50" t="s">
        <v>7</v>
      </c>
      <c r="M225" s="59"/>
      <c r="N225" s="58"/>
      <c r="O225" s="58"/>
      <c r="P225" s="60"/>
      <c r="Q225" s="58"/>
      <c r="R225" s="58"/>
      <c r="S225" s="60"/>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61">
        <f>total_amount_ba($B$2,$D$2,D225,F225,J225,K225,M225)</f>
        <v>67782.4</v>
      </c>
      <c r="BB225" s="62">
        <f>BA225+SUM(N225:AZ225)</f>
        <v>67782.4</v>
      </c>
      <c r="BC225" s="57" t="str">
        <f>SpellNumber(L225,BB225)</f>
        <v>INR  Sixty Seven Thousand Seven Hundred &amp; Eighty Two  and Paise Forty Only</v>
      </c>
      <c r="BE225" s="91"/>
      <c r="HR225" s="16"/>
      <c r="HS225" s="16"/>
      <c r="HT225" s="16"/>
      <c r="HU225" s="16"/>
      <c r="HV225" s="16"/>
    </row>
    <row r="226" spans="1:230" s="15" customFormat="1" ht="51.75" customHeight="1">
      <c r="A226" s="67">
        <v>214</v>
      </c>
      <c r="B226" s="85" t="s">
        <v>507</v>
      </c>
      <c r="C226" s="70" t="s">
        <v>282</v>
      </c>
      <c r="D226" s="63">
        <v>74</v>
      </c>
      <c r="E226" s="64" t="s">
        <v>260</v>
      </c>
      <c r="F226" s="74">
        <v>113.12</v>
      </c>
      <c r="G226" s="58"/>
      <c r="H226" s="48"/>
      <c r="I226" s="47" t="s">
        <v>39</v>
      </c>
      <c r="J226" s="49">
        <f t="shared" si="16"/>
        <v>1</v>
      </c>
      <c r="K226" s="50" t="s">
        <v>64</v>
      </c>
      <c r="L226" s="50" t="s">
        <v>7</v>
      </c>
      <c r="M226" s="59"/>
      <c r="N226" s="58"/>
      <c r="O226" s="58"/>
      <c r="P226" s="60"/>
      <c r="Q226" s="58"/>
      <c r="R226" s="58"/>
      <c r="S226" s="60"/>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61">
        <f t="shared" si="17"/>
        <v>8370.88</v>
      </c>
      <c r="BB226" s="62">
        <f t="shared" si="18"/>
        <v>8370.88</v>
      </c>
      <c r="BC226" s="57" t="str">
        <f t="shared" si="19"/>
        <v>INR  Eight Thousand Three Hundred &amp; Seventy  and Paise Eighty Eight Only</v>
      </c>
      <c r="BE226" s="91"/>
      <c r="HR226" s="16"/>
      <c r="HS226" s="16"/>
      <c r="HT226" s="16"/>
      <c r="HU226" s="16"/>
      <c r="HV226" s="16"/>
    </row>
    <row r="227" spans="1:230" s="15" customFormat="1" ht="64.5" customHeight="1">
      <c r="A227" s="67">
        <v>215</v>
      </c>
      <c r="B227" s="87" t="s">
        <v>508</v>
      </c>
      <c r="C227" s="70" t="s">
        <v>283</v>
      </c>
      <c r="D227" s="63">
        <v>12</v>
      </c>
      <c r="E227" s="64" t="s">
        <v>261</v>
      </c>
      <c r="F227" s="74">
        <v>227.37</v>
      </c>
      <c r="G227" s="58"/>
      <c r="H227" s="48"/>
      <c r="I227" s="47" t="s">
        <v>39</v>
      </c>
      <c r="J227" s="49">
        <f t="shared" si="16"/>
        <v>1</v>
      </c>
      <c r="K227" s="50" t="s">
        <v>64</v>
      </c>
      <c r="L227" s="50" t="s">
        <v>7</v>
      </c>
      <c r="M227" s="59"/>
      <c r="N227" s="58"/>
      <c r="O227" s="58"/>
      <c r="P227" s="60"/>
      <c r="Q227" s="58"/>
      <c r="R227" s="58"/>
      <c r="S227" s="60"/>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61">
        <f t="shared" si="17"/>
        <v>2728.44</v>
      </c>
      <c r="BB227" s="62">
        <f t="shared" si="18"/>
        <v>2728.44</v>
      </c>
      <c r="BC227" s="57" t="str">
        <f t="shared" si="19"/>
        <v>INR  Two Thousand Seven Hundred &amp; Twenty Eight  and Paise Forty Four Only</v>
      </c>
      <c r="BE227" s="91"/>
      <c r="HR227" s="16"/>
      <c r="HS227" s="16"/>
      <c r="HT227" s="16"/>
      <c r="HU227" s="16"/>
      <c r="HV227" s="16"/>
    </row>
    <row r="228" spans="1:230" s="15" customFormat="1" ht="109.5" customHeight="1">
      <c r="A228" s="67">
        <v>216</v>
      </c>
      <c r="B228" s="87" t="s">
        <v>509</v>
      </c>
      <c r="C228" s="70" t="s">
        <v>284</v>
      </c>
      <c r="D228" s="63">
        <v>196</v>
      </c>
      <c r="E228" s="64" t="s">
        <v>261</v>
      </c>
      <c r="F228" s="74">
        <v>196.83</v>
      </c>
      <c r="G228" s="58"/>
      <c r="H228" s="48"/>
      <c r="I228" s="47" t="s">
        <v>39</v>
      </c>
      <c r="J228" s="49">
        <f t="shared" si="16"/>
        <v>1</v>
      </c>
      <c r="K228" s="50" t="s">
        <v>64</v>
      </c>
      <c r="L228" s="50" t="s">
        <v>7</v>
      </c>
      <c r="M228" s="59"/>
      <c r="N228" s="58"/>
      <c r="O228" s="58"/>
      <c r="P228" s="60"/>
      <c r="Q228" s="58"/>
      <c r="R228" s="58"/>
      <c r="S228" s="60"/>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61">
        <f t="shared" si="17"/>
        <v>38578.68</v>
      </c>
      <c r="BB228" s="62">
        <f t="shared" si="18"/>
        <v>38578.68</v>
      </c>
      <c r="BC228" s="57" t="str">
        <f t="shared" si="19"/>
        <v>INR  Thirty Eight Thousand Five Hundred &amp; Seventy Eight  and Paise Sixty Eight Only</v>
      </c>
      <c r="BE228" s="91"/>
      <c r="HR228" s="16"/>
      <c r="HS228" s="16"/>
      <c r="HT228" s="16"/>
      <c r="HU228" s="16"/>
      <c r="HV228" s="16"/>
    </row>
    <row r="229" spans="1:230" s="15" customFormat="1" ht="63" customHeight="1">
      <c r="A229" s="67">
        <v>217</v>
      </c>
      <c r="B229" s="85" t="s">
        <v>510</v>
      </c>
      <c r="C229" s="70" t="s">
        <v>285</v>
      </c>
      <c r="D229" s="63">
        <v>196</v>
      </c>
      <c r="E229" s="64" t="s">
        <v>260</v>
      </c>
      <c r="F229" s="74">
        <v>437.77</v>
      </c>
      <c r="G229" s="58"/>
      <c r="H229" s="48"/>
      <c r="I229" s="47" t="s">
        <v>39</v>
      </c>
      <c r="J229" s="49">
        <f t="shared" si="16"/>
        <v>1</v>
      </c>
      <c r="K229" s="50" t="s">
        <v>64</v>
      </c>
      <c r="L229" s="50" t="s">
        <v>7</v>
      </c>
      <c r="M229" s="59"/>
      <c r="N229" s="58"/>
      <c r="O229" s="58"/>
      <c r="P229" s="60"/>
      <c r="Q229" s="58"/>
      <c r="R229" s="58"/>
      <c r="S229" s="60"/>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61">
        <f t="shared" si="17"/>
        <v>85802.92</v>
      </c>
      <c r="BB229" s="62">
        <f t="shared" si="18"/>
        <v>85802.92</v>
      </c>
      <c r="BC229" s="57" t="str">
        <f t="shared" si="19"/>
        <v>INR  Eighty Five Thousand Eight Hundred &amp; Two  and Paise Ninety Two Only</v>
      </c>
      <c r="BE229" s="91"/>
      <c r="HR229" s="16"/>
      <c r="HS229" s="16"/>
      <c r="HT229" s="16"/>
      <c r="HU229" s="16"/>
      <c r="HV229" s="16"/>
    </row>
    <row r="230" spans="1:230" s="15" customFormat="1" ht="64.5" customHeight="1">
      <c r="A230" s="67">
        <v>218</v>
      </c>
      <c r="B230" s="85" t="s">
        <v>511</v>
      </c>
      <c r="C230" s="70" t="s">
        <v>286</v>
      </c>
      <c r="D230" s="63">
        <v>4</v>
      </c>
      <c r="E230" s="64" t="s">
        <v>261</v>
      </c>
      <c r="F230" s="74">
        <v>1548.61</v>
      </c>
      <c r="G230" s="58"/>
      <c r="H230" s="48"/>
      <c r="I230" s="47" t="s">
        <v>39</v>
      </c>
      <c r="J230" s="49">
        <f t="shared" si="16"/>
        <v>1</v>
      </c>
      <c r="K230" s="50" t="s">
        <v>64</v>
      </c>
      <c r="L230" s="50" t="s">
        <v>7</v>
      </c>
      <c r="M230" s="59"/>
      <c r="N230" s="58"/>
      <c r="O230" s="58"/>
      <c r="P230" s="60"/>
      <c r="Q230" s="58"/>
      <c r="R230" s="58"/>
      <c r="S230" s="60"/>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61">
        <f t="shared" si="17"/>
        <v>6194.44</v>
      </c>
      <c r="BB230" s="62">
        <f t="shared" si="18"/>
        <v>6194.44</v>
      </c>
      <c r="BC230" s="57" t="str">
        <f t="shared" si="19"/>
        <v>INR  Six Thousand One Hundred &amp; Ninety Four  and Paise Forty Four Only</v>
      </c>
      <c r="BE230" s="91"/>
      <c r="HR230" s="16"/>
      <c r="HS230" s="16"/>
      <c r="HT230" s="16"/>
      <c r="HU230" s="16"/>
      <c r="HV230" s="16"/>
    </row>
    <row r="231" spans="1:230" s="15" customFormat="1" ht="66.75" customHeight="1">
      <c r="A231" s="67">
        <v>219</v>
      </c>
      <c r="B231" s="85" t="s">
        <v>512</v>
      </c>
      <c r="C231" s="70" t="s">
        <v>287</v>
      </c>
      <c r="D231" s="63">
        <v>4</v>
      </c>
      <c r="E231" s="64" t="s">
        <v>259</v>
      </c>
      <c r="F231" s="74">
        <v>176.47</v>
      </c>
      <c r="G231" s="58"/>
      <c r="H231" s="48"/>
      <c r="I231" s="47" t="s">
        <v>39</v>
      </c>
      <c r="J231" s="49">
        <f t="shared" si="16"/>
        <v>1</v>
      </c>
      <c r="K231" s="50" t="s">
        <v>64</v>
      </c>
      <c r="L231" s="50" t="s">
        <v>7</v>
      </c>
      <c r="M231" s="59"/>
      <c r="N231" s="58"/>
      <c r="O231" s="58"/>
      <c r="P231" s="60"/>
      <c r="Q231" s="58"/>
      <c r="R231" s="58"/>
      <c r="S231" s="60"/>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61">
        <f t="shared" si="17"/>
        <v>705.88</v>
      </c>
      <c r="BB231" s="62">
        <f t="shared" si="18"/>
        <v>705.88</v>
      </c>
      <c r="BC231" s="57" t="str">
        <f t="shared" si="19"/>
        <v>INR  Seven Hundred &amp; Five  and Paise Eighty Eight Only</v>
      </c>
      <c r="BE231" s="91"/>
      <c r="HR231" s="16"/>
      <c r="HS231" s="16"/>
      <c r="HT231" s="16"/>
      <c r="HU231" s="16"/>
      <c r="HV231" s="16"/>
    </row>
    <row r="232" spans="1:230" s="15" customFormat="1" ht="83.25" customHeight="1">
      <c r="A232" s="67">
        <v>220</v>
      </c>
      <c r="B232" s="85" t="s">
        <v>513</v>
      </c>
      <c r="C232" s="70" t="s">
        <v>288</v>
      </c>
      <c r="D232" s="63">
        <v>120</v>
      </c>
      <c r="E232" s="64" t="s">
        <v>259</v>
      </c>
      <c r="F232" s="74">
        <v>10.18</v>
      </c>
      <c r="G232" s="58"/>
      <c r="H232" s="48"/>
      <c r="I232" s="47" t="s">
        <v>39</v>
      </c>
      <c r="J232" s="49">
        <f t="shared" si="16"/>
        <v>1</v>
      </c>
      <c r="K232" s="50" t="s">
        <v>64</v>
      </c>
      <c r="L232" s="50" t="s">
        <v>7</v>
      </c>
      <c r="M232" s="59"/>
      <c r="N232" s="58"/>
      <c r="O232" s="58"/>
      <c r="P232" s="60"/>
      <c r="Q232" s="58"/>
      <c r="R232" s="58"/>
      <c r="S232" s="60"/>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61">
        <f t="shared" si="17"/>
        <v>1221.6</v>
      </c>
      <c r="BB232" s="62">
        <f t="shared" si="18"/>
        <v>1221.6</v>
      </c>
      <c r="BC232" s="57" t="str">
        <f t="shared" si="19"/>
        <v>INR  One Thousand Two Hundred &amp; Twenty One  and Paise Sixty Only</v>
      </c>
      <c r="BE232" s="91"/>
      <c r="HR232" s="16"/>
      <c r="HS232" s="16"/>
      <c r="HT232" s="16"/>
      <c r="HU232" s="16"/>
      <c r="HV232" s="16"/>
    </row>
    <row r="233" spans="1:230" s="15" customFormat="1" ht="165">
      <c r="A233" s="67">
        <v>221</v>
      </c>
      <c r="B233" s="85" t="s">
        <v>514</v>
      </c>
      <c r="C233" s="70" t="s">
        <v>289</v>
      </c>
      <c r="D233" s="63">
        <v>12</v>
      </c>
      <c r="E233" s="64" t="s">
        <v>261</v>
      </c>
      <c r="F233" s="74">
        <v>912.88</v>
      </c>
      <c r="G233" s="58"/>
      <c r="H233" s="48"/>
      <c r="I233" s="47" t="s">
        <v>39</v>
      </c>
      <c r="J233" s="49">
        <f>IF(I233="Less(-)",-1,1)</f>
        <v>1</v>
      </c>
      <c r="K233" s="50" t="s">
        <v>64</v>
      </c>
      <c r="L233" s="50" t="s">
        <v>7</v>
      </c>
      <c r="M233" s="59"/>
      <c r="N233" s="58"/>
      <c r="O233" s="58"/>
      <c r="P233" s="60"/>
      <c r="Q233" s="58"/>
      <c r="R233" s="58"/>
      <c r="S233" s="60"/>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61">
        <f>total_amount_ba($B$2,$D$2,D233,F233,J233,K233,M233)</f>
        <v>10954.56</v>
      </c>
      <c r="BB233" s="62">
        <f>BA233+SUM(N233:AZ233)</f>
        <v>10954.56</v>
      </c>
      <c r="BC233" s="57" t="str">
        <f>SpellNumber(L233,BB233)</f>
        <v>INR  Ten Thousand Nine Hundred &amp; Fifty Four  and Paise Fifty Six Only</v>
      </c>
      <c r="BE233" s="91"/>
      <c r="HR233" s="16"/>
      <c r="HS233" s="16"/>
      <c r="HT233" s="16"/>
      <c r="HU233" s="16"/>
      <c r="HV233" s="16"/>
    </row>
    <row r="234" spans="1:230" s="15" customFormat="1" ht="27.75" customHeight="1">
      <c r="A234" s="67">
        <v>222</v>
      </c>
      <c r="B234" s="43" t="s">
        <v>539</v>
      </c>
      <c r="C234" s="70" t="s">
        <v>290</v>
      </c>
      <c r="D234" s="45"/>
      <c r="E234" s="46"/>
      <c r="F234" s="47"/>
      <c r="G234" s="48"/>
      <c r="H234" s="48"/>
      <c r="I234" s="47"/>
      <c r="J234" s="49"/>
      <c r="K234" s="50"/>
      <c r="L234" s="50"/>
      <c r="M234" s="51"/>
      <c r="N234" s="52"/>
      <c r="O234" s="52"/>
      <c r="P234" s="53"/>
      <c r="Q234" s="52"/>
      <c r="R234" s="52"/>
      <c r="S234" s="53"/>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5"/>
      <c r="BB234" s="56"/>
      <c r="BC234" s="57"/>
      <c r="HR234" s="16">
        <v>1</v>
      </c>
      <c r="HS234" s="16" t="s">
        <v>35</v>
      </c>
      <c r="HT234" s="16" t="s">
        <v>36</v>
      </c>
      <c r="HU234" s="16">
        <v>10</v>
      </c>
      <c r="HV234" s="16" t="s">
        <v>37</v>
      </c>
    </row>
    <row r="235" spans="1:230" s="15" customFormat="1" ht="51" customHeight="1">
      <c r="A235" s="67">
        <v>223</v>
      </c>
      <c r="B235" s="85" t="s">
        <v>515</v>
      </c>
      <c r="C235" s="70" t="s">
        <v>291</v>
      </c>
      <c r="D235" s="63">
        <v>60</v>
      </c>
      <c r="E235" s="64" t="s">
        <v>249</v>
      </c>
      <c r="F235" s="74">
        <v>711</v>
      </c>
      <c r="G235" s="58"/>
      <c r="H235" s="48"/>
      <c r="I235" s="47" t="s">
        <v>39</v>
      </c>
      <c r="J235" s="49">
        <f t="shared" si="16"/>
        <v>1</v>
      </c>
      <c r="K235" s="50" t="s">
        <v>64</v>
      </c>
      <c r="L235" s="50" t="s">
        <v>7</v>
      </c>
      <c r="M235" s="59"/>
      <c r="N235" s="58"/>
      <c r="O235" s="58"/>
      <c r="P235" s="60"/>
      <c r="Q235" s="58"/>
      <c r="R235" s="58"/>
      <c r="S235" s="60"/>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61">
        <f t="shared" si="17"/>
        <v>42660</v>
      </c>
      <c r="BB235" s="62">
        <f t="shared" si="18"/>
        <v>42660</v>
      </c>
      <c r="BC235" s="57" t="str">
        <f t="shared" si="19"/>
        <v>INR  Forty Two Thousand Six Hundred &amp; Sixty  Only</v>
      </c>
      <c r="HR235" s="16"/>
      <c r="HS235" s="16"/>
      <c r="HT235" s="16"/>
      <c r="HU235" s="16"/>
      <c r="HV235" s="16"/>
    </row>
    <row r="236" spans="1:230" s="15" customFormat="1" ht="45.75" customHeight="1">
      <c r="A236" s="67">
        <v>224</v>
      </c>
      <c r="B236" s="85" t="s">
        <v>532</v>
      </c>
      <c r="C236" s="70" t="s">
        <v>292</v>
      </c>
      <c r="D236" s="63">
        <v>60</v>
      </c>
      <c r="E236" s="64" t="s">
        <v>535</v>
      </c>
      <c r="F236" s="74">
        <v>569</v>
      </c>
      <c r="G236" s="58"/>
      <c r="H236" s="48"/>
      <c r="I236" s="47" t="s">
        <v>39</v>
      </c>
      <c r="J236" s="49">
        <f t="shared" si="16"/>
        <v>1</v>
      </c>
      <c r="K236" s="50" t="s">
        <v>64</v>
      </c>
      <c r="L236" s="50" t="s">
        <v>7</v>
      </c>
      <c r="M236" s="59"/>
      <c r="N236" s="58"/>
      <c r="O236" s="58"/>
      <c r="P236" s="60"/>
      <c r="Q236" s="58"/>
      <c r="R236" s="58"/>
      <c r="S236" s="60"/>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61">
        <f t="shared" si="17"/>
        <v>34140</v>
      </c>
      <c r="BB236" s="62">
        <f t="shared" si="18"/>
        <v>34140</v>
      </c>
      <c r="BC236" s="57" t="str">
        <f t="shared" si="19"/>
        <v>INR  Thirty Four Thousand One Hundred &amp; Forty  Only</v>
      </c>
      <c r="HR236" s="16"/>
      <c r="HS236" s="16"/>
      <c r="HT236" s="16"/>
      <c r="HU236" s="16"/>
      <c r="HV236" s="16"/>
    </row>
    <row r="237" spans="1:230" s="15" customFormat="1" ht="48" customHeight="1">
      <c r="A237" s="67">
        <v>225</v>
      </c>
      <c r="B237" s="85" t="s">
        <v>533</v>
      </c>
      <c r="C237" s="70" t="s">
        <v>293</v>
      </c>
      <c r="D237" s="63">
        <v>40</v>
      </c>
      <c r="E237" s="64" t="s">
        <v>535</v>
      </c>
      <c r="F237" s="74">
        <v>519</v>
      </c>
      <c r="G237" s="58"/>
      <c r="H237" s="48"/>
      <c r="I237" s="47" t="s">
        <v>39</v>
      </c>
      <c r="J237" s="49">
        <f t="shared" si="16"/>
        <v>1</v>
      </c>
      <c r="K237" s="50" t="s">
        <v>64</v>
      </c>
      <c r="L237" s="50" t="s">
        <v>7</v>
      </c>
      <c r="M237" s="59"/>
      <c r="N237" s="58"/>
      <c r="O237" s="58"/>
      <c r="P237" s="60"/>
      <c r="Q237" s="58"/>
      <c r="R237" s="58"/>
      <c r="S237" s="60"/>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61">
        <f t="shared" si="17"/>
        <v>20760</v>
      </c>
      <c r="BB237" s="62">
        <f t="shared" si="18"/>
        <v>20760</v>
      </c>
      <c r="BC237" s="57" t="str">
        <f t="shared" si="19"/>
        <v>INR  Twenty Thousand Seven Hundred &amp; Sixty  Only</v>
      </c>
      <c r="HR237" s="16"/>
      <c r="HS237" s="16"/>
      <c r="HT237" s="16"/>
      <c r="HU237" s="16"/>
      <c r="HV237" s="16"/>
    </row>
    <row r="238" spans="1:230" s="15" customFormat="1" ht="49.5" customHeight="1">
      <c r="A238" s="67">
        <v>226</v>
      </c>
      <c r="B238" s="85" t="s">
        <v>534</v>
      </c>
      <c r="C238" s="70" t="s">
        <v>294</v>
      </c>
      <c r="D238" s="63">
        <v>200</v>
      </c>
      <c r="E238" s="64" t="s">
        <v>249</v>
      </c>
      <c r="F238" s="74">
        <v>101</v>
      </c>
      <c r="G238" s="58"/>
      <c r="H238" s="48"/>
      <c r="I238" s="47" t="s">
        <v>39</v>
      </c>
      <c r="J238" s="49">
        <f t="shared" si="16"/>
        <v>1</v>
      </c>
      <c r="K238" s="50" t="s">
        <v>64</v>
      </c>
      <c r="L238" s="50" t="s">
        <v>7</v>
      </c>
      <c r="M238" s="59"/>
      <c r="N238" s="58"/>
      <c r="O238" s="58"/>
      <c r="P238" s="60"/>
      <c r="Q238" s="58"/>
      <c r="R238" s="58"/>
      <c r="S238" s="60"/>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61">
        <f t="shared" si="17"/>
        <v>20200</v>
      </c>
      <c r="BB238" s="62">
        <f t="shared" si="18"/>
        <v>20200</v>
      </c>
      <c r="BC238" s="57" t="str">
        <f t="shared" si="19"/>
        <v>INR  Twenty Thousand Two Hundred    Only</v>
      </c>
      <c r="HR238" s="16"/>
      <c r="HS238" s="16"/>
      <c r="HT238" s="16"/>
      <c r="HU238" s="16"/>
      <c r="HV238" s="16"/>
    </row>
    <row r="239" spans="1:230" s="15" customFormat="1" ht="51" customHeight="1">
      <c r="A239" s="67">
        <v>227</v>
      </c>
      <c r="B239" s="87" t="s">
        <v>516</v>
      </c>
      <c r="C239" s="70" t="s">
        <v>295</v>
      </c>
      <c r="D239" s="63">
        <v>12</v>
      </c>
      <c r="E239" s="64" t="s">
        <v>260</v>
      </c>
      <c r="F239" s="74">
        <v>2340</v>
      </c>
      <c r="G239" s="58"/>
      <c r="H239" s="48"/>
      <c r="I239" s="47" t="s">
        <v>39</v>
      </c>
      <c r="J239" s="49">
        <f t="shared" si="16"/>
        <v>1</v>
      </c>
      <c r="K239" s="50" t="s">
        <v>64</v>
      </c>
      <c r="L239" s="50" t="s">
        <v>7</v>
      </c>
      <c r="M239" s="59"/>
      <c r="N239" s="58"/>
      <c r="O239" s="58"/>
      <c r="P239" s="60"/>
      <c r="Q239" s="58"/>
      <c r="R239" s="58"/>
      <c r="S239" s="60"/>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c r="AY239" s="54"/>
      <c r="AZ239" s="54"/>
      <c r="BA239" s="61">
        <f t="shared" si="17"/>
        <v>28080</v>
      </c>
      <c r="BB239" s="62">
        <f t="shared" si="18"/>
        <v>28080</v>
      </c>
      <c r="BC239" s="57" t="str">
        <f t="shared" si="19"/>
        <v>INR  Twenty Eight Thousand  &amp;Eighty  Only</v>
      </c>
      <c r="HR239" s="16"/>
      <c r="HS239" s="16"/>
      <c r="HT239" s="16"/>
      <c r="HU239" s="16"/>
      <c r="HV239" s="16"/>
    </row>
    <row r="240" spans="1:230" s="15" customFormat="1" ht="50.25" customHeight="1">
      <c r="A240" s="67">
        <v>228</v>
      </c>
      <c r="B240" s="87" t="s">
        <v>517</v>
      </c>
      <c r="C240" s="70" t="s">
        <v>296</v>
      </c>
      <c r="D240" s="63">
        <v>175</v>
      </c>
      <c r="E240" s="64" t="s">
        <v>260</v>
      </c>
      <c r="F240" s="74">
        <v>2218</v>
      </c>
      <c r="G240" s="58"/>
      <c r="H240" s="48"/>
      <c r="I240" s="47" t="s">
        <v>39</v>
      </c>
      <c r="J240" s="49">
        <f t="shared" si="16"/>
        <v>1</v>
      </c>
      <c r="K240" s="50" t="s">
        <v>64</v>
      </c>
      <c r="L240" s="50" t="s">
        <v>7</v>
      </c>
      <c r="M240" s="59"/>
      <c r="N240" s="58"/>
      <c r="O240" s="58"/>
      <c r="P240" s="60"/>
      <c r="Q240" s="58"/>
      <c r="R240" s="58"/>
      <c r="S240" s="60"/>
      <c r="T240" s="54"/>
      <c r="U240" s="54"/>
      <c r="V240" s="54"/>
      <c r="W240" s="54"/>
      <c r="X240" s="54"/>
      <c r="Y240" s="54"/>
      <c r="Z240" s="54"/>
      <c r="AA240" s="54"/>
      <c r="AB240" s="54"/>
      <c r="AC240" s="54"/>
      <c r="AD240" s="54"/>
      <c r="AE240" s="54"/>
      <c r="AF240" s="54"/>
      <c r="AG240" s="54"/>
      <c r="AH240" s="54"/>
      <c r="AI240" s="54"/>
      <c r="AJ240" s="54"/>
      <c r="AK240" s="54"/>
      <c r="AL240" s="54"/>
      <c r="AM240" s="54"/>
      <c r="AN240" s="54"/>
      <c r="AO240" s="54"/>
      <c r="AP240" s="54"/>
      <c r="AQ240" s="54"/>
      <c r="AR240" s="54"/>
      <c r="AS240" s="54"/>
      <c r="AT240" s="54"/>
      <c r="AU240" s="54"/>
      <c r="AV240" s="54"/>
      <c r="AW240" s="54"/>
      <c r="AX240" s="54"/>
      <c r="AY240" s="54"/>
      <c r="AZ240" s="54"/>
      <c r="BA240" s="61">
        <f t="shared" si="17"/>
        <v>388150</v>
      </c>
      <c r="BB240" s="62">
        <f t="shared" si="18"/>
        <v>388150</v>
      </c>
      <c r="BC240" s="57" t="str">
        <f t="shared" si="19"/>
        <v>INR  Three Lakh Eighty Eight Thousand One Hundred &amp; Fifty  Only</v>
      </c>
      <c r="HR240" s="16"/>
      <c r="HS240" s="16"/>
      <c r="HT240" s="16"/>
      <c r="HU240" s="16"/>
      <c r="HV240" s="16"/>
    </row>
    <row r="241" spans="1:230" s="15" customFormat="1" ht="50.25" customHeight="1">
      <c r="A241" s="67">
        <v>229</v>
      </c>
      <c r="B241" s="87" t="s">
        <v>518</v>
      </c>
      <c r="C241" s="70" t="s">
        <v>297</v>
      </c>
      <c r="D241" s="63">
        <v>9</v>
      </c>
      <c r="E241" s="64" t="s">
        <v>260</v>
      </c>
      <c r="F241" s="74">
        <v>2140</v>
      </c>
      <c r="G241" s="58"/>
      <c r="H241" s="48"/>
      <c r="I241" s="47" t="s">
        <v>39</v>
      </c>
      <c r="J241" s="49">
        <f t="shared" si="16"/>
        <v>1</v>
      </c>
      <c r="K241" s="50" t="s">
        <v>64</v>
      </c>
      <c r="L241" s="50" t="s">
        <v>7</v>
      </c>
      <c r="M241" s="59"/>
      <c r="N241" s="58"/>
      <c r="O241" s="58"/>
      <c r="P241" s="60"/>
      <c r="Q241" s="58"/>
      <c r="R241" s="58"/>
      <c r="S241" s="60"/>
      <c r="T241" s="54"/>
      <c r="U241" s="54"/>
      <c r="V241" s="54"/>
      <c r="W241" s="54"/>
      <c r="X241" s="54"/>
      <c r="Y241" s="54"/>
      <c r="Z241" s="54"/>
      <c r="AA241" s="54"/>
      <c r="AB241" s="54"/>
      <c r="AC241" s="54"/>
      <c r="AD241" s="54"/>
      <c r="AE241" s="54"/>
      <c r="AF241" s="54"/>
      <c r="AG241" s="54"/>
      <c r="AH241" s="54"/>
      <c r="AI241" s="54"/>
      <c r="AJ241" s="54"/>
      <c r="AK241" s="54"/>
      <c r="AL241" s="54"/>
      <c r="AM241" s="54"/>
      <c r="AN241" s="54"/>
      <c r="AO241" s="54"/>
      <c r="AP241" s="54"/>
      <c r="AQ241" s="54"/>
      <c r="AR241" s="54"/>
      <c r="AS241" s="54"/>
      <c r="AT241" s="54"/>
      <c r="AU241" s="54"/>
      <c r="AV241" s="54"/>
      <c r="AW241" s="54"/>
      <c r="AX241" s="54"/>
      <c r="AY241" s="54"/>
      <c r="AZ241" s="54"/>
      <c r="BA241" s="61">
        <f t="shared" si="17"/>
        <v>19260</v>
      </c>
      <c r="BB241" s="62">
        <f t="shared" si="18"/>
        <v>19260</v>
      </c>
      <c r="BC241" s="57" t="str">
        <f t="shared" si="19"/>
        <v>INR  Nineteen Thousand Two Hundred &amp; Sixty  Only</v>
      </c>
      <c r="HR241" s="16"/>
      <c r="HS241" s="16"/>
      <c r="HT241" s="16"/>
      <c r="HU241" s="16"/>
      <c r="HV241" s="16"/>
    </row>
    <row r="242" spans="1:230" s="15" customFormat="1" ht="50.25" customHeight="1">
      <c r="A242" s="67">
        <v>230</v>
      </c>
      <c r="B242" s="87" t="s">
        <v>519</v>
      </c>
      <c r="C242" s="70" t="s">
        <v>298</v>
      </c>
      <c r="D242" s="63">
        <v>322</v>
      </c>
      <c r="E242" s="64" t="s">
        <v>497</v>
      </c>
      <c r="F242" s="74">
        <v>823</v>
      </c>
      <c r="G242" s="58"/>
      <c r="H242" s="48"/>
      <c r="I242" s="47" t="s">
        <v>39</v>
      </c>
      <c r="J242" s="49">
        <f t="shared" si="16"/>
        <v>1</v>
      </c>
      <c r="K242" s="50" t="s">
        <v>64</v>
      </c>
      <c r="L242" s="50" t="s">
        <v>7</v>
      </c>
      <c r="M242" s="59"/>
      <c r="N242" s="58"/>
      <c r="O242" s="58"/>
      <c r="P242" s="60"/>
      <c r="Q242" s="58"/>
      <c r="R242" s="58"/>
      <c r="S242" s="60"/>
      <c r="T242" s="54"/>
      <c r="U242" s="54"/>
      <c r="V242" s="54"/>
      <c r="W242" s="54"/>
      <c r="X242" s="54"/>
      <c r="Y242" s="54"/>
      <c r="Z242" s="54"/>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c r="AY242" s="54"/>
      <c r="AZ242" s="54"/>
      <c r="BA242" s="61">
        <f t="shared" si="17"/>
        <v>265006</v>
      </c>
      <c r="BB242" s="62">
        <f t="shared" si="18"/>
        <v>265006</v>
      </c>
      <c r="BC242" s="57" t="str">
        <f t="shared" si="19"/>
        <v>INR  Two Lakh Sixty Five Thousand  &amp;Six  Only</v>
      </c>
      <c r="HR242" s="16"/>
      <c r="HS242" s="16"/>
      <c r="HT242" s="16"/>
      <c r="HU242" s="16"/>
      <c r="HV242" s="16"/>
    </row>
    <row r="243" spans="1:230" s="15" customFormat="1" ht="46.5" customHeight="1">
      <c r="A243" s="67">
        <v>231</v>
      </c>
      <c r="B243" s="87" t="s">
        <v>520</v>
      </c>
      <c r="C243" s="70" t="s">
        <v>299</v>
      </c>
      <c r="D243" s="63">
        <v>2</v>
      </c>
      <c r="E243" s="64" t="s">
        <v>497</v>
      </c>
      <c r="F243" s="74">
        <v>1000</v>
      </c>
      <c r="G243" s="58"/>
      <c r="H243" s="48"/>
      <c r="I243" s="47" t="s">
        <v>39</v>
      </c>
      <c r="J243" s="49">
        <f t="shared" si="16"/>
        <v>1</v>
      </c>
      <c r="K243" s="50" t="s">
        <v>64</v>
      </c>
      <c r="L243" s="50" t="s">
        <v>7</v>
      </c>
      <c r="M243" s="59"/>
      <c r="N243" s="58"/>
      <c r="O243" s="58"/>
      <c r="P243" s="60"/>
      <c r="Q243" s="58"/>
      <c r="R243" s="58"/>
      <c r="S243" s="60"/>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61">
        <f t="shared" si="17"/>
        <v>2000</v>
      </c>
      <c r="BB243" s="62">
        <f t="shared" si="18"/>
        <v>2000</v>
      </c>
      <c r="BC243" s="57" t="str">
        <f t="shared" si="19"/>
        <v>INR  Two Thousand    Only</v>
      </c>
      <c r="HR243" s="16"/>
      <c r="HS243" s="16"/>
      <c r="HT243" s="16"/>
      <c r="HU243" s="16"/>
      <c r="HV243" s="16"/>
    </row>
    <row r="244" spans="1:230" s="15" customFormat="1" ht="51.75" customHeight="1">
      <c r="A244" s="67">
        <v>232</v>
      </c>
      <c r="B244" s="87" t="s">
        <v>521</v>
      </c>
      <c r="C244" s="70" t="s">
        <v>300</v>
      </c>
      <c r="D244" s="63">
        <v>14</v>
      </c>
      <c r="E244" s="64" t="s">
        <v>260</v>
      </c>
      <c r="F244" s="74">
        <v>3450</v>
      </c>
      <c r="G244" s="58"/>
      <c r="H244" s="48"/>
      <c r="I244" s="47" t="s">
        <v>39</v>
      </c>
      <c r="J244" s="49">
        <f t="shared" si="16"/>
        <v>1</v>
      </c>
      <c r="K244" s="50" t="s">
        <v>64</v>
      </c>
      <c r="L244" s="50" t="s">
        <v>7</v>
      </c>
      <c r="M244" s="59"/>
      <c r="N244" s="58"/>
      <c r="O244" s="58"/>
      <c r="P244" s="60"/>
      <c r="Q244" s="58"/>
      <c r="R244" s="58"/>
      <c r="S244" s="60"/>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61">
        <f t="shared" si="17"/>
        <v>48300</v>
      </c>
      <c r="BB244" s="62">
        <f t="shared" si="18"/>
        <v>48300</v>
      </c>
      <c r="BC244" s="57" t="str">
        <f t="shared" si="19"/>
        <v>INR  Forty Eight Thousand Three Hundred    Only</v>
      </c>
      <c r="HR244" s="16"/>
      <c r="HS244" s="16"/>
      <c r="HT244" s="16"/>
      <c r="HU244" s="16"/>
      <c r="HV244" s="16"/>
    </row>
    <row r="245" spans="1:230" s="15" customFormat="1" ht="50.25" customHeight="1">
      <c r="A245" s="67">
        <v>233</v>
      </c>
      <c r="B245" s="87" t="s">
        <v>522</v>
      </c>
      <c r="C245" s="70" t="s">
        <v>301</v>
      </c>
      <c r="D245" s="63">
        <v>9</v>
      </c>
      <c r="E245" s="64" t="s">
        <v>260</v>
      </c>
      <c r="F245" s="74">
        <v>3000</v>
      </c>
      <c r="G245" s="58"/>
      <c r="H245" s="48"/>
      <c r="I245" s="47" t="s">
        <v>39</v>
      </c>
      <c r="J245" s="49">
        <f t="shared" si="16"/>
        <v>1</v>
      </c>
      <c r="K245" s="50" t="s">
        <v>64</v>
      </c>
      <c r="L245" s="50" t="s">
        <v>7</v>
      </c>
      <c r="M245" s="59"/>
      <c r="N245" s="58"/>
      <c r="O245" s="58"/>
      <c r="P245" s="60"/>
      <c r="Q245" s="58"/>
      <c r="R245" s="58"/>
      <c r="S245" s="60"/>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61">
        <f t="shared" si="17"/>
        <v>27000</v>
      </c>
      <c r="BB245" s="62">
        <f t="shared" si="18"/>
        <v>27000</v>
      </c>
      <c r="BC245" s="57" t="str">
        <f t="shared" si="19"/>
        <v>INR  Twenty Seven Thousand    Only</v>
      </c>
      <c r="HR245" s="16"/>
      <c r="HS245" s="16"/>
      <c r="HT245" s="16"/>
      <c r="HU245" s="16"/>
      <c r="HV245" s="16"/>
    </row>
    <row r="246" spans="1:230" s="15" customFormat="1" ht="24" customHeight="1">
      <c r="A246" s="67">
        <v>234</v>
      </c>
      <c r="B246" s="86" t="s">
        <v>540</v>
      </c>
      <c r="C246" s="70" t="s">
        <v>302</v>
      </c>
      <c r="D246" s="45"/>
      <c r="E246" s="46"/>
      <c r="F246" s="47"/>
      <c r="G246" s="48"/>
      <c r="H246" s="48"/>
      <c r="I246" s="47"/>
      <c r="J246" s="49"/>
      <c r="K246" s="50"/>
      <c r="L246" s="50"/>
      <c r="M246" s="51"/>
      <c r="N246" s="52"/>
      <c r="O246" s="52"/>
      <c r="P246" s="53"/>
      <c r="Q246" s="52"/>
      <c r="R246" s="52"/>
      <c r="S246" s="53"/>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c r="AY246" s="54"/>
      <c r="AZ246" s="54"/>
      <c r="BA246" s="55"/>
      <c r="BB246" s="56"/>
      <c r="BC246" s="57"/>
      <c r="HR246" s="16">
        <v>1</v>
      </c>
      <c r="HS246" s="16" t="s">
        <v>35</v>
      </c>
      <c r="HT246" s="16" t="s">
        <v>36</v>
      </c>
      <c r="HU246" s="16">
        <v>10</v>
      </c>
      <c r="HV246" s="16" t="s">
        <v>37</v>
      </c>
    </row>
    <row r="247" spans="1:230" s="15" customFormat="1" ht="48.75" customHeight="1">
      <c r="A247" s="67">
        <v>235</v>
      </c>
      <c r="B247" s="85" t="s">
        <v>541</v>
      </c>
      <c r="C247" s="70" t="s">
        <v>303</v>
      </c>
      <c r="D247" s="63">
        <v>6</v>
      </c>
      <c r="E247" s="64" t="s">
        <v>261</v>
      </c>
      <c r="F247" s="74">
        <v>12074</v>
      </c>
      <c r="G247" s="58"/>
      <c r="H247" s="48"/>
      <c r="I247" s="47" t="s">
        <v>39</v>
      </c>
      <c r="J247" s="49">
        <f t="shared" si="16"/>
        <v>1</v>
      </c>
      <c r="K247" s="50" t="s">
        <v>64</v>
      </c>
      <c r="L247" s="50" t="s">
        <v>7</v>
      </c>
      <c r="M247" s="59"/>
      <c r="N247" s="58"/>
      <c r="O247" s="58"/>
      <c r="P247" s="60"/>
      <c r="Q247" s="58"/>
      <c r="R247" s="58"/>
      <c r="S247" s="60"/>
      <c r="T247" s="54"/>
      <c r="U247" s="54"/>
      <c r="V247" s="54"/>
      <c r="W247" s="54"/>
      <c r="X247" s="54"/>
      <c r="Y247" s="54"/>
      <c r="Z247" s="54"/>
      <c r="AA247" s="54"/>
      <c r="AB247" s="54"/>
      <c r="AC247" s="54"/>
      <c r="AD247" s="54"/>
      <c r="AE247" s="54"/>
      <c r="AF247" s="54"/>
      <c r="AG247" s="54"/>
      <c r="AH247" s="54"/>
      <c r="AI247" s="54"/>
      <c r="AJ247" s="54"/>
      <c r="AK247" s="54"/>
      <c r="AL247" s="54"/>
      <c r="AM247" s="54"/>
      <c r="AN247" s="54"/>
      <c r="AO247" s="54"/>
      <c r="AP247" s="54"/>
      <c r="AQ247" s="54"/>
      <c r="AR247" s="54"/>
      <c r="AS247" s="54"/>
      <c r="AT247" s="54"/>
      <c r="AU247" s="54"/>
      <c r="AV247" s="54"/>
      <c r="AW247" s="54"/>
      <c r="AX247" s="54"/>
      <c r="AY247" s="54"/>
      <c r="AZ247" s="54"/>
      <c r="BA247" s="61">
        <f t="shared" si="17"/>
        <v>72444</v>
      </c>
      <c r="BB247" s="62">
        <f t="shared" si="18"/>
        <v>72444</v>
      </c>
      <c r="BC247" s="57" t="str">
        <f t="shared" si="19"/>
        <v>INR  Seventy Two Thousand Four Hundred &amp; Forty Four  Only</v>
      </c>
      <c r="HR247" s="16"/>
      <c r="HS247" s="16"/>
      <c r="HT247" s="16"/>
      <c r="HU247" s="16"/>
      <c r="HV247" s="16"/>
    </row>
    <row r="248" spans="1:230" s="15" customFormat="1" ht="36.75" customHeight="1">
      <c r="A248" s="67">
        <v>236</v>
      </c>
      <c r="B248" s="85" t="s">
        <v>523</v>
      </c>
      <c r="C248" s="70" t="s">
        <v>304</v>
      </c>
      <c r="D248" s="63">
        <v>6</v>
      </c>
      <c r="E248" s="64" t="s">
        <v>261</v>
      </c>
      <c r="F248" s="74">
        <v>7268</v>
      </c>
      <c r="G248" s="58"/>
      <c r="H248" s="48"/>
      <c r="I248" s="47" t="s">
        <v>39</v>
      </c>
      <c r="J248" s="49">
        <f t="shared" si="16"/>
        <v>1</v>
      </c>
      <c r="K248" s="50" t="s">
        <v>64</v>
      </c>
      <c r="L248" s="50" t="s">
        <v>7</v>
      </c>
      <c r="M248" s="59"/>
      <c r="N248" s="58"/>
      <c r="O248" s="58"/>
      <c r="P248" s="60"/>
      <c r="Q248" s="58"/>
      <c r="R248" s="58"/>
      <c r="S248" s="60"/>
      <c r="T248" s="54"/>
      <c r="U248" s="54"/>
      <c r="V248" s="54"/>
      <c r="W248" s="54"/>
      <c r="X248" s="54"/>
      <c r="Y248" s="54"/>
      <c r="Z248" s="54"/>
      <c r="AA248" s="54"/>
      <c r="AB248" s="54"/>
      <c r="AC248" s="54"/>
      <c r="AD248" s="54"/>
      <c r="AE248" s="54"/>
      <c r="AF248" s="54"/>
      <c r="AG248" s="54"/>
      <c r="AH248" s="54"/>
      <c r="AI248" s="54"/>
      <c r="AJ248" s="54"/>
      <c r="AK248" s="54"/>
      <c r="AL248" s="54"/>
      <c r="AM248" s="54"/>
      <c r="AN248" s="54"/>
      <c r="AO248" s="54"/>
      <c r="AP248" s="54"/>
      <c r="AQ248" s="54"/>
      <c r="AR248" s="54"/>
      <c r="AS248" s="54"/>
      <c r="AT248" s="54"/>
      <c r="AU248" s="54"/>
      <c r="AV248" s="54"/>
      <c r="AW248" s="54"/>
      <c r="AX248" s="54"/>
      <c r="AY248" s="54"/>
      <c r="AZ248" s="54"/>
      <c r="BA248" s="61">
        <f t="shared" si="17"/>
        <v>43608</v>
      </c>
      <c r="BB248" s="62">
        <f t="shared" si="18"/>
        <v>43608</v>
      </c>
      <c r="BC248" s="57" t="str">
        <f t="shared" si="19"/>
        <v>INR  Forty Three Thousand Six Hundred &amp; Eight  Only</v>
      </c>
      <c r="HR248" s="16"/>
      <c r="HS248" s="16"/>
      <c r="HT248" s="16"/>
      <c r="HU248" s="16"/>
      <c r="HV248" s="16"/>
    </row>
    <row r="249" spans="1:230" s="15" customFormat="1" ht="24" customHeight="1">
      <c r="A249" s="67">
        <v>237</v>
      </c>
      <c r="B249" s="86" t="s">
        <v>542</v>
      </c>
      <c r="C249" s="70" t="s">
        <v>305</v>
      </c>
      <c r="D249" s="45"/>
      <c r="E249" s="46"/>
      <c r="F249" s="47"/>
      <c r="G249" s="48"/>
      <c r="H249" s="48"/>
      <c r="I249" s="47"/>
      <c r="J249" s="49"/>
      <c r="K249" s="50"/>
      <c r="L249" s="50"/>
      <c r="M249" s="51"/>
      <c r="N249" s="52"/>
      <c r="O249" s="52"/>
      <c r="P249" s="53"/>
      <c r="Q249" s="52"/>
      <c r="R249" s="52"/>
      <c r="S249" s="53"/>
      <c r="T249" s="54"/>
      <c r="U249" s="54"/>
      <c r="V249" s="54"/>
      <c r="W249" s="54"/>
      <c r="X249" s="54"/>
      <c r="Y249" s="54"/>
      <c r="Z249" s="54"/>
      <c r="AA249" s="54"/>
      <c r="AB249" s="54"/>
      <c r="AC249" s="54"/>
      <c r="AD249" s="54"/>
      <c r="AE249" s="54"/>
      <c r="AF249" s="54"/>
      <c r="AG249" s="54"/>
      <c r="AH249" s="54"/>
      <c r="AI249" s="54"/>
      <c r="AJ249" s="54"/>
      <c r="AK249" s="54"/>
      <c r="AL249" s="54"/>
      <c r="AM249" s="54"/>
      <c r="AN249" s="54"/>
      <c r="AO249" s="54"/>
      <c r="AP249" s="54"/>
      <c r="AQ249" s="54"/>
      <c r="AR249" s="54"/>
      <c r="AS249" s="54"/>
      <c r="AT249" s="54"/>
      <c r="AU249" s="54"/>
      <c r="AV249" s="54"/>
      <c r="AW249" s="54"/>
      <c r="AX249" s="54"/>
      <c r="AY249" s="54"/>
      <c r="AZ249" s="54"/>
      <c r="BA249" s="55"/>
      <c r="BB249" s="56"/>
      <c r="BC249" s="57"/>
      <c r="HR249" s="16">
        <v>1</v>
      </c>
      <c r="HS249" s="16" t="s">
        <v>35</v>
      </c>
      <c r="HT249" s="16" t="s">
        <v>36</v>
      </c>
      <c r="HU249" s="16">
        <v>10</v>
      </c>
      <c r="HV249" s="16" t="s">
        <v>37</v>
      </c>
    </row>
    <row r="250" spans="1:230" s="15" customFormat="1" ht="108" customHeight="1">
      <c r="A250" s="67">
        <v>238</v>
      </c>
      <c r="B250" s="87" t="s">
        <v>570</v>
      </c>
      <c r="C250" s="70" t="s">
        <v>306</v>
      </c>
      <c r="D250" s="63">
        <v>1</v>
      </c>
      <c r="E250" s="64" t="s">
        <v>261</v>
      </c>
      <c r="F250" s="74">
        <v>38285</v>
      </c>
      <c r="G250" s="58"/>
      <c r="H250" s="48"/>
      <c r="I250" s="47" t="s">
        <v>39</v>
      </c>
      <c r="J250" s="49">
        <f>IF(I250="Less(-)",-1,1)</f>
        <v>1</v>
      </c>
      <c r="K250" s="50" t="s">
        <v>64</v>
      </c>
      <c r="L250" s="50" t="s">
        <v>7</v>
      </c>
      <c r="M250" s="59"/>
      <c r="N250" s="58"/>
      <c r="O250" s="58"/>
      <c r="P250" s="60"/>
      <c r="Q250" s="58"/>
      <c r="R250" s="58"/>
      <c r="S250" s="60"/>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61">
        <f>total_amount_ba($B$2,$D$2,D250,F250,J250,K250,M250)</f>
        <v>38285</v>
      </c>
      <c r="BB250" s="62">
        <f>BA250+SUM(N250:AZ250)</f>
        <v>38285</v>
      </c>
      <c r="BC250" s="57" t="str">
        <f>SpellNumber(L250,BB250)</f>
        <v>INR  Thirty Eight Thousand Two Hundred &amp; Eighty Five  Only</v>
      </c>
      <c r="HR250" s="16"/>
      <c r="HS250" s="16"/>
      <c r="HT250" s="16"/>
      <c r="HU250" s="16"/>
      <c r="HV250" s="16"/>
    </row>
    <row r="251" spans="1:230" s="15" customFormat="1" ht="65.25" customHeight="1">
      <c r="A251" s="67">
        <v>239</v>
      </c>
      <c r="B251" s="87" t="s">
        <v>524</v>
      </c>
      <c r="C251" s="70" t="s">
        <v>307</v>
      </c>
      <c r="D251" s="63">
        <v>80</v>
      </c>
      <c r="E251" s="64" t="s">
        <v>259</v>
      </c>
      <c r="F251" s="74">
        <v>171</v>
      </c>
      <c r="G251" s="58"/>
      <c r="H251" s="48"/>
      <c r="I251" s="47" t="s">
        <v>39</v>
      </c>
      <c r="J251" s="49">
        <f>IF(I251="Less(-)",-1,1)</f>
        <v>1</v>
      </c>
      <c r="K251" s="50" t="s">
        <v>64</v>
      </c>
      <c r="L251" s="50" t="s">
        <v>7</v>
      </c>
      <c r="M251" s="59"/>
      <c r="N251" s="58"/>
      <c r="O251" s="58"/>
      <c r="P251" s="60"/>
      <c r="Q251" s="58"/>
      <c r="R251" s="58"/>
      <c r="S251" s="60"/>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61">
        <f>total_amount_ba($B$2,$D$2,D251,F251,J251,K251,M251)</f>
        <v>13680</v>
      </c>
      <c r="BB251" s="62">
        <f>BA251+SUM(N251:AZ251)</f>
        <v>13680</v>
      </c>
      <c r="BC251" s="57" t="str">
        <f>SpellNumber(L251,BB251)</f>
        <v>INR  Thirteen Thousand Six Hundred &amp; Eighty  Only</v>
      </c>
      <c r="HR251" s="16"/>
      <c r="HS251" s="16"/>
      <c r="HT251" s="16"/>
      <c r="HU251" s="16"/>
      <c r="HV251" s="16"/>
    </row>
    <row r="252" spans="1:230" s="15" customFormat="1" ht="126.75" customHeight="1">
      <c r="A252" s="67">
        <v>240</v>
      </c>
      <c r="B252" s="88" t="s">
        <v>525</v>
      </c>
      <c r="C252" s="70" t="s">
        <v>308</v>
      </c>
      <c r="D252" s="63">
        <v>75</v>
      </c>
      <c r="E252" s="64" t="s">
        <v>259</v>
      </c>
      <c r="F252" s="74">
        <v>624</v>
      </c>
      <c r="G252" s="58"/>
      <c r="H252" s="48"/>
      <c r="I252" s="47" t="s">
        <v>39</v>
      </c>
      <c r="J252" s="49">
        <f aca="true" t="shared" si="20" ref="J252:J258">IF(I252="Less(-)",-1,1)</f>
        <v>1</v>
      </c>
      <c r="K252" s="50" t="s">
        <v>64</v>
      </c>
      <c r="L252" s="50" t="s">
        <v>7</v>
      </c>
      <c r="M252" s="59"/>
      <c r="N252" s="58"/>
      <c r="O252" s="58"/>
      <c r="P252" s="60"/>
      <c r="Q252" s="58"/>
      <c r="R252" s="58"/>
      <c r="S252" s="60"/>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61">
        <f t="shared" si="17"/>
        <v>46800</v>
      </c>
      <c r="BB252" s="62">
        <f t="shared" si="18"/>
        <v>46800</v>
      </c>
      <c r="BC252" s="57" t="str">
        <f aca="true" t="shared" si="21" ref="BC252:BC258">SpellNumber(L252,BB252)</f>
        <v>INR  Forty Six Thousand Eight Hundred    Only</v>
      </c>
      <c r="HR252" s="16"/>
      <c r="HS252" s="16"/>
      <c r="HT252" s="16"/>
      <c r="HU252" s="16"/>
      <c r="HV252" s="16"/>
    </row>
    <row r="253" spans="1:230" s="15" customFormat="1" ht="51" customHeight="1">
      <c r="A253" s="67">
        <v>241</v>
      </c>
      <c r="B253" s="85" t="s">
        <v>526</v>
      </c>
      <c r="C253" s="70" t="s">
        <v>309</v>
      </c>
      <c r="D253" s="63">
        <v>1</v>
      </c>
      <c r="E253" s="64" t="s">
        <v>262</v>
      </c>
      <c r="F253" s="74">
        <v>3200</v>
      </c>
      <c r="G253" s="58"/>
      <c r="H253" s="48"/>
      <c r="I253" s="47" t="s">
        <v>39</v>
      </c>
      <c r="J253" s="49">
        <f t="shared" si="20"/>
        <v>1</v>
      </c>
      <c r="K253" s="50" t="s">
        <v>64</v>
      </c>
      <c r="L253" s="50" t="s">
        <v>7</v>
      </c>
      <c r="M253" s="59"/>
      <c r="N253" s="58"/>
      <c r="O253" s="58"/>
      <c r="P253" s="60"/>
      <c r="Q253" s="58"/>
      <c r="R253" s="58"/>
      <c r="S253" s="60"/>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61">
        <f t="shared" si="17"/>
        <v>3200</v>
      </c>
      <c r="BB253" s="62">
        <f t="shared" si="18"/>
        <v>3200</v>
      </c>
      <c r="BC253" s="57" t="str">
        <f t="shared" si="21"/>
        <v>INR  Three Thousand Two Hundred    Only</v>
      </c>
      <c r="HR253" s="16"/>
      <c r="HS253" s="16"/>
      <c r="HT253" s="16"/>
      <c r="HU253" s="16"/>
      <c r="HV253" s="16"/>
    </row>
    <row r="254" spans="1:230" s="15" customFormat="1" ht="41.25" customHeight="1">
      <c r="A254" s="67">
        <v>242</v>
      </c>
      <c r="B254" s="85" t="s">
        <v>527</v>
      </c>
      <c r="C254" s="70" t="s">
        <v>310</v>
      </c>
      <c r="D254" s="63">
        <v>2</v>
      </c>
      <c r="E254" s="64" t="s">
        <v>260</v>
      </c>
      <c r="F254" s="74">
        <v>159</v>
      </c>
      <c r="G254" s="58"/>
      <c r="H254" s="48"/>
      <c r="I254" s="47" t="s">
        <v>39</v>
      </c>
      <c r="J254" s="49">
        <f>IF(I254="Less(-)",-1,1)</f>
        <v>1</v>
      </c>
      <c r="K254" s="50" t="s">
        <v>64</v>
      </c>
      <c r="L254" s="50" t="s">
        <v>7</v>
      </c>
      <c r="M254" s="59"/>
      <c r="N254" s="58"/>
      <c r="O254" s="58"/>
      <c r="P254" s="60"/>
      <c r="Q254" s="58"/>
      <c r="R254" s="58"/>
      <c r="S254" s="60"/>
      <c r="T254" s="54"/>
      <c r="U254" s="54"/>
      <c r="V254" s="54"/>
      <c r="W254" s="54"/>
      <c r="X254" s="54"/>
      <c r="Y254" s="54"/>
      <c r="Z254" s="54"/>
      <c r="AA254" s="54"/>
      <c r="AB254" s="54"/>
      <c r="AC254" s="54"/>
      <c r="AD254" s="54"/>
      <c r="AE254" s="54"/>
      <c r="AF254" s="54"/>
      <c r="AG254" s="54"/>
      <c r="AH254" s="54"/>
      <c r="AI254" s="54"/>
      <c r="AJ254" s="54"/>
      <c r="AK254" s="54"/>
      <c r="AL254" s="54"/>
      <c r="AM254" s="54"/>
      <c r="AN254" s="54"/>
      <c r="AO254" s="54"/>
      <c r="AP254" s="54"/>
      <c r="AQ254" s="54"/>
      <c r="AR254" s="54"/>
      <c r="AS254" s="54"/>
      <c r="AT254" s="54"/>
      <c r="AU254" s="54"/>
      <c r="AV254" s="54"/>
      <c r="AW254" s="54"/>
      <c r="AX254" s="54"/>
      <c r="AY254" s="54"/>
      <c r="AZ254" s="54"/>
      <c r="BA254" s="61">
        <f>total_amount_ba($B$2,$D$2,D254,F254,J254,K254,M254)</f>
        <v>318</v>
      </c>
      <c r="BB254" s="62">
        <f>BA254+SUM(N254:AZ254)</f>
        <v>318</v>
      </c>
      <c r="BC254" s="57" t="str">
        <f>SpellNumber(L254,BB254)</f>
        <v>INR  Three Hundred &amp; Eighteen  Only</v>
      </c>
      <c r="HR254" s="16"/>
      <c r="HS254" s="16"/>
      <c r="HT254" s="16"/>
      <c r="HU254" s="16"/>
      <c r="HV254" s="16"/>
    </row>
    <row r="255" spans="1:230" s="15" customFormat="1" ht="41.25" customHeight="1">
      <c r="A255" s="67">
        <v>243</v>
      </c>
      <c r="B255" s="85" t="s">
        <v>528</v>
      </c>
      <c r="C255" s="70" t="s">
        <v>311</v>
      </c>
      <c r="D255" s="63">
        <v>1</v>
      </c>
      <c r="E255" s="64" t="s">
        <v>536</v>
      </c>
      <c r="F255" s="74">
        <v>168</v>
      </c>
      <c r="G255" s="58"/>
      <c r="H255" s="48"/>
      <c r="I255" s="47" t="s">
        <v>39</v>
      </c>
      <c r="J255" s="49">
        <f t="shared" si="20"/>
        <v>1</v>
      </c>
      <c r="K255" s="50" t="s">
        <v>64</v>
      </c>
      <c r="L255" s="50" t="s">
        <v>7</v>
      </c>
      <c r="M255" s="59"/>
      <c r="N255" s="58"/>
      <c r="O255" s="58"/>
      <c r="P255" s="60"/>
      <c r="Q255" s="58"/>
      <c r="R255" s="58"/>
      <c r="S255" s="60"/>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61">
        <f t="shared" si="17"/>
        <v>168</v>
      </c>
      <c r="BB255" s="62">
        <f t="shared" si="18"/>
        <v>168</v>
      </c>
      <c r="BC255" s="57" t="str">
        <f t="shared" si="21"/>
        <v>INR  One Hundred &amp; Sixty Eight  Only</v>
      </c>
      <c r="HR255" s="16"/>
      <c r="HS255" s="16"/>
      <c r="HT255" s="16"/>
      <c r="HU255" s="16"/>
      <c r="HV255" s="16"/>
    </row>
    <row r="256" spans="1:230" s="15" customFormat="1" ht="36.75" customHeight="1">
      <c r="A256" s="67">
        <v>244</v>
      </c>
      <c r="B256" s="85" t="s">
        <v>529</v>
      </c>
      <c r="C256" s="70" t="s">
        <v>312</v>
      </c>
      <c r="D256" s="63">
        <v>1</v>
      </c>
      <c r="E256" s="64" t="s">
        <v>260</v>
      </c>
      <c r="F256" s="74">
        <v>132</v>
      </c>
      <c r="G256" s="58"/>
      <c r="H256" s="48"/>
      <c r="I256" s="47" t="s">
        <v>39</v>
      </c>
      <c r="J256" s="49">
        <f>IF(I256="Less(-)",-1,1)</f>
        <v>1</v>
      </c>
      <c r="K256" s="50" t="s">
        <v>64</v>
      </c>
      <c r="L256" s="50" t="s">
        <v>7</v>
      </c>
      <c r="M256" s="59"/>
      <c r="N256" s="58"/>
      <c r="O256" s="58"/>
      <c r="P256" s="60"/>
      <c r="Q256" s="58"/>
      <c r="R256" s="58"/>
      <c r="S256" s="60"/>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61">
        <f>total_amount_ba($B$2,$D$2,D256,F256,J256,K256,M256)</f>
        <v>132</v>
      </c>
      <c r="BB256" s="62">
        <f>BA256+SUM(N256:AZ256)</f>
        <v>132</v>
      </c>
      <c r="BC256" s="57" t="str">
        <f>SpellNumber(L256,BB256)</f>
        <v>INR  One Hundred &amp; Thirty Two  Only</v>
      </c>
      <c r="HR256" s="16"/>
      <c r="HS256" s="16"/>
      <c r="HT256" s="16"/>
      <c r="HU256" s="16"/>
      <c r="HV256" s="16"/>
    </row>
    <row r="257" spans="1:230" s="15" customFormat="1" ht="48.75" customHeight="1">
      <c r="A257" s="67">
        <v>245</v>
      </c>
      <c r="B257" s="87" t="s">
        <v>530</v>
      </c>
      <c r="C257" s="70" t="s">
        <v>313</v>
      </c>
      <c r="D257" s="63">
        <v>2</v>
      </c>
      <c r="E257" s="64" t="s">
        <v>537</v>
      </c>
      <c r="F257" s="74">
        <v>225</v>
      </c>
      <c r="G257" s="58"/>
      <c r="H257" s="48"/>
      <c r="I257" s="47" t="s">
        <v>39</v>
      </c>
      <c r="J257" s="49">
        <f t="shared" si="20"/>
        <v>1</v>
      </c>
      <c r="K257" s="50" t="s">
        <v>64</v>
      </c>
      <c r="L257" s="50" t="s">
        <v>7</v>
      </c>
      <c r="M257" s="59"/>
      <c r="N257" s="58"/>
      <c r="O257" s="58"/>
      <c r="P257" s="60"/>
      <c r="Q257" s="58"/>
      <c r="R257" s="58"/>
      <c r="S257" s="60"/>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61">
        <f t="shared" si="17"/>
        <v>450</v>
      </c>
      <c r="BB257" s="62">
        <f t="shared" si="18"/>
        <v>450</v>
      </c>
      <c r="BC257" s="57" t="str">
        <f t="shared" si="21"/>
        <v>INR  Four Hundred &amp; Fifty  Only</v>
      </c>
      <c r="HR257" s="16"/>
      <c r="HS257" s="16"/>
      <c r="HT257" s="16"/>
      <c r="HU257" s="16"/>
      <c r="HV257" s="16"/>
    </row>
    <row r="258" spans="1:230" s="15" customFormat="1" ht="96" customHeight="1">
      <c r="A258" s="67">
        <v>246</v>
      </c>
      <c r="B258" s="89" t="s">
        <v>531</v>
      </c>
      <c r="C258" s="70" t="s">
        <v>361</v>
      </c>
      <c r="D258" s="63">
        <v>1</v>
      </c>
      <c r="E258" s="64" t="s">
        <v>538</v>
      </c>
      <c r="F258" s="74">
        <v>3026</v>
      </c>
      <c r="G258" s="58"/>
      <c r="H258" s="48"/>
      <c r="I258" s="47" t="s">
        <v>39</v>
      </c>
      <c r="J258" s="49">
        <f t="shared" si="20"/>
        <v>1</v>
      </c>
      <c r="K258" s="50" t="s">
        <v>64</v>
      </c>
      <c r="L258" s="50" t="s">
        <v>7</v>
      </c>
      <c r="M258" s="59"/>
      <c r="N258" s="58"/>
      <c r="O258" s="58"/>
      <c r="P258" s="60"/>
      <c r="Q258" s="58"/>
      <c r="R258" s="58"/>
      <c r="S258" s="60"/>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61">
        <f t="shared" si="17"/>
        <v>3026</v>
      </c>
      <c r="BB258" s="62">
        <f t="shared" si="18"/>
        <v>3026</v>
      </c>
      <c r="BC258" s="57" t="str">
        <f t="shared" si="21"/>
        <v>INR  Three Thousand  &amp;Twenty Six  Only</v>
      </c>
      <c r="HR258" s="16"/>
      <c r="HS258" s="16"/>
      <c r="HT258" s="16"/>
      <c r="HU258" s="16"/>
      <c r="HV258" s="16"/>
    </row>
    <row r="259" spans="1:230" s="15" customFormat="1" ht="47.25" customHeight="1">
      <c r="A259" s="28" t="s">
        <v>62</v>
      </c>
      <c r="B259" s="27"/>
      <c r="C259" s="29"/>
      <c r="D259" s="29"/>
      <c r="E259" s="29"/>
      <c r="F259" s="29"/>
      <c r="G259" s="29"/>
      <c r="H259" s="30"/>
      <c r="I259" s="30"/>
      <c r="J259" s="30"/>
      <c r="K259" s="30"/>
      <c r="L259" s="31"/>
      <c r="BA259" s="44">
        <f>SUM(BA13:BA258)</f>
        <v>62766606</v>
      </c>
      <c r="BB259" s="42">
        <f>SUM(BB13:BB258)</f>
        <v>62766606</v>
      </c>
      <c r="BC259" s="26" t="str">
        <f>SpellNumber($E$2,BB259)</f>
        <v>INR  Six Crore Twenty Seven Lakh Sixty Six Thousand Six Hundred &amp; Six  Only</v>
      </c>
      <c r="BE259" s="92"/>
      <c r="HR259" s="16">
        <v>4</v>
      </c>
      <c r="HS259" s="16" t="s">
        <v>41</v>
      </c>
      <c r="HT259" s="16" t="s">
        <v>61</v>
      </c>
      <c r="HU259" s="16">
        <v>10</v>
      </c>
      <c r="HV259" s="16" t="s">
        <v>38</v>
      </c>
    </row>
    <row r="260" spans="1:230" s="18" customFormat="1" ht="33.75" customHeight="1">
      <c r="A260" s="28" t="s">
        <v>66</v>
      </c>
      <c r="B260" s="27"/>
      <c r="C260" s="71"/>
      <c r="D260" s="32"/>
      <c r="E260" s="33" t="s">
        <v>69</v>
      </c>
      <c r="F260" s="40"/>
      <c r="G260" s="34"/>
      <c r="H260" s="17"/>
      <c r="I260" s="17"/>
      <c r="J260" s="17"/>
      <c r="K260" s="35"/>
      <c r="L260" s="36"/>
      <c r="M260" s="37"/>
      <c r="O260" s="15"/>
      <c r="P260" s="15"/>
      <c r="Q260" s="15"/>
      <c r="R260" s="15"/>
      <c r="S260" s="15"/>
      <c r="BA260" s="39">
        <f>IF(ISBLANK(F260),0,IF(E260="Excess (+)",ROUND(BA259+(BA259*F260),2),IF(E260="Less (-)",ROUND(BA259+(BA259*F260*(-1)),2),IF(E260="At Par",BA259,0))))</f>
        <v>0</v>
      </c>
      <c r="BB260" s="41">
        <f>ROUND(BA260,0)</f>
        <v>0</v>
      </c>
      <c r="BC260" s="26" t="str">
        <f>SpellNumber($E$2,BA260)</f>
        <v>INR Zero Only</v>
      </c>
      <c r="HR260" s="19"/>
      <c r="HS260" s="19"/>
      <c r="HT260" s="19"/>
      <c r="HU260" s="19"/>
      <c r="HV260" s="19"/>
    </row>
    <row r="261" spans="1:230" s="18" customFormat="1" ht="41.25" customHeight="1">
      <c r="A261" s="28" t="s">
        <v>65</v>
      </c>
      <c r="B261" s="27"/>
      <c r="C261" s="96" t="str">
        <f>SpellNumber($E$2,BA260)</f>
        <v>INR Zero Only</v>
      </c>
      <c r="D261" s="96"/>
      <c r="E261" s="96"/>
      <c r="F261" s="96"/>
      <c r="G261" s="96"/>
      <c r="H261" s="96"/>
      <c r="I261" s="96"/>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c r="AG261" s="96"/>
      <c r="AH261" s="96"/>
      <c r="AI261" s="96"/>
      <c r="AJ261" s="96"/>
      <c r="AK261" s="96"/>
      <c r="AL261" s="96"/>
      <c r="AM261" s="96"/>
      <c r="AN261" s="96"/>
      <c r="AO261" s="96"/>
      <c r="AP261" s="96"/>
      <c r="AQ261" s="96"/>
      <c r="AR261" s="96"/>
      <c r="AS261" s="96"/>
      <c r="AT261" s="96"/>
      <c r="AU261" s="96"/>
      <c r="AV261" s="96"/>
      <c r="AW261" s="96"/>
      <c r="AX261" s="96"/>
      <c r="AY261" s="96"/>
      <c r="AZ261" s="96"/>
      <c r="BA261" s="96"/>
      <c r="BB261" s="96"/>
      <c r="BC261" s="97"/>
      <c r="HR261" s="19"/>
      <c r="HS261" s="19"/>
      <c r="HT261" s="19"/>
      <c r="HU261" s="19"/>
      <c r="HV261" s="19"/>
    </row>
    <row r="262" spans="2:230" s="12" customFormat="1" ht="15">
      <c r="B262" s="72"/>
      <c r="C262" s="20"/>
      <c r="D262" s="20"/>
      <c r="E262" s="20"/>
      <c r="F262" s="20"/>
      <c r="G262" s="20"/>
      <c r="H262" s="20"/>
      <c r="I262" s="20"/>
      <c r="J262" s="20"/>
      <c r="K262" s="20"/>
      <c r="L262" s="20"/>
      <c r="M262" s="20"/>
      <c r="O262" s="20"/>
      <c r="BA262" s="20"/>
      <c r="BC262" s="20"/>
      <c r="HR262" s="13"/>
      <c r="HS262" s="13"/>
      <c r="HT262" s="13"/>
      <c r="HU262" s="13"/>
      <c r="HV262" s="13"/>
    </row>
    <row r="1929" ht="15"/>
    <row r="1930" ht="15"/>
    <row r="1931" ht="15"/>
    <row r="1932" ht="15"/>
    <row r="1933" ht="15"/>
    <row r="1934" ht="15"/>
    <row r="1935" ht="15"/>
    <row r="1936" ht="15"/>
    <row r="1937" ht="15"/>
    <row r="1938" ht="15"/>
    <row r="1939" ht="15"/>
    <row r="1940" ht="15"/>
    <row r="1941" ht="15"/>
    <row r="1942" ht="15"/>
    <row r="1943" ht="15"/>
    <row r="1944" ht="15"/>
    <row r="1945" ht="15"/>
    <row r="1946"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sheetData>
  <sheetProtection password="DA7E" sheet="1" selectLockedCells="1"/>
  <mergeCells count="8">
    <mergeCell ref="A9:BC9"/>
    <mergeCell ref="C261:BC261"/>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60">
      <formula1>IF(E260="Select",-1,IF(E260="At Par",0,0))</formula1>
      <formula2>IF(E260="Select",-1,IF(E260="At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60">
      <formula1>0</formula1>
      <formula2>IF(E260&lt;&gt;"Select",99.9,0)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0">
      <formula1>0</formula1>
      <formula2>99.9</formula2>
    </dataValidation>
    <dataValidation type="list" allowBlank="1" showInputMessage="1" showErrorMessage="1" sqref="E260">
      <formula1>"Select, Excess (+), Less (-)"</formula1>
    </dataValidation>
    <dataValidation type="decimal" allowBlank="1" showInputMessage="1" showErrorMessage="1" promptTitle="Rate Entry" prompt="Please enter VAT charges in Rupees for this item. " errorTitle="Invaid Entry" error="Only Numeric Values are allowed. " sqref="M235:M245 M247:M248 M250:M258 M198:M233 M14:M152 M154:M196">
      <formula1>0</formula1>
      <formula2>999999999999999</formula2>
    </dataValidation>
    <dataValidation type="decimal" allowBlank="1" showInputMessage="1" showErrorMessage="1" promptTitle="Quantity" prompt="Please enter the Quantity for this item. " errorTitle="Invalid Entry" error="Only Numeric Values are allowed. " sqref="F256:F258 D231:D258 F254 D216:D229 F13 D13 F153 D153 F234 F246 F249:F250 F197 D197">
      <formula1>0</formula1>
      <formula2>999999999999999</formula2>
    </dataValidation>
    <dataValidation allowBlank="1" showInputMessage="1" showErrorMessage="1" promptTitle="Units" prompt="Please enter Units in text" sqref="E92:E95 E113:E155 E97:E104 E71:E82 E84:E90 E13 E160:E258"/>
    <dataValidation type="list" allowBlank="1" showInputMessage="1" showErrorMessage="1" sqref="L256 L25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formula1>"INR"</formula1>
    </dataValidation>
    <dataValidation type="list" allowBlank="1" showInputMessage="1" showErrorMessage="1" sqref="L211 L212 L213 L214 L215 L216 L217 L218 L219 L220 L221 L222 L223 L224 L225 L226 L227 L228 L229 L230 L231 L232 L233 L234 L235 L236 L237 L238 L239 L240 L241 L242 L243 L244 L245 L246 L247 L248 L249 L250 L251 L252 L253 L254 L255 L258">
      <formula1>"INR"</formula1>
    </dataValidation>
    <dataValidation type="decimal" allowBlank="1" showInputMessage="1" showErrorMessage="1" promptTitle="Rate Entry" prompt="Please enter the Basic Price in Rupees for this item. " errorTitle="Invaid Entry" error="Only Numeric Values are allowed. " sqref="G13:H25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58">
      <formula1>0</formula1>
      <formula2>999999999999999</formula2>
    </dataValidation>
    <dataValidation type="list" showInputMessage="1" showErrorMessage="1" sqref="I13:I258">
      <formula1>"Excess(+), Less(-)"</formula1>
    </dataValidation>
    <dataValidation allowBlank="1" showInputMessage="1" showErrorMessage="1" promptTitle="Addition / Deduction" prompt="Please Choose the correct One" sqref="J13:J258"/>
    <dataValidation type="list" allowBlank="1" showInputMessage="1" showErrorMessage="1" sqref="K13:K258">
      <formula1>"Partial Conversion, Full Conversion"</formula1>
    </dataValidation>
    <dataValidation allowBlank="1" showInputMessage="1" showErrorMessage="1" promptTitle="Itemcode/Make" prompt="Please enter text" sqref="C13:C258"/>
    <dataValidation type="decimal" allowBlank="1" showInputMessage="1" showErrorMessage="1" errorTitle="Invalid Entry" error="Only Numeric Values are allowed. " sqref="A13:A258">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104" t="s">
        <v>3</v>
      </c>
      <c r="F6" s="104"/>
      <c r="G6" s="104"/>
      <c r="H6" s="104"/>
      <c r="I6" s="104"/>
      <c r="J6" s="104"/>
      <c r="K6" s="104"/>
    </row>
    <row r="7" spans="5:11" ht="15">
      <c r="E7" s="104"/>
      <c r="F7" s="104"/>
      <c r="G7" s="104"/>
      <c r="H7" s="104"/>
      <c r="I7" s="104"/>
      <c r="J7" s="104"/>
      <c r="K7" s="104"/>
    </row>
    <row r="8" spans="5:11" ht="15">
      <c r="E8" s="104"/>
      <c r="F8" s="104"/>
      <c r="G8" s="104"/>
      <c r="H8" s="104"/>
      <c r="I8" s="104"/>
      <c r="J8" s="104"/>
      <c r="K8" s="104"/>
    </row>
    <row r="9" spans="5:11" ht="15">
      <c r="E9" s="104"/>
      <c r="F9" s="104"/>
      <c r="G9" s="104"/>
      <c r="H9" s="104"/>
      <c r="I9" s="104"/>
      <c r="J9" s="104"/>
      <c r="K9" s="104"/>
    </row>
    <row r="10" spans="5:11" ht="15">
      <c r="E10" s="104"/>
      <c r="F10" s="104"/>
      <c r="G10" s="104"/>
      <c r="H10" s="104"/>
      <c r="I10" s="104"/>
      <c r="J10" s="104"/>
      <c r="K10" s="104"/>
    </row>
    <row r="11" spans="5:11" ht="15">
      <c r="E11" s="104"/>
      <c r="F11" s="104"/>
      <c r="G11" s="104"/>
      <c r="H11" s="104"/>
      <c r="I11" s="104"/>
      <c r="J11" s="104"/>
      <c r="K11" s="104"/>
    </row>
    <row r="12" spans="5:11" ht="15">
      <c r="E12" s="104"/>
      <c r="F12" s="104"/>
      <c r="G12" s="104"/>
      <c r="H12" s="104"/>
      <c r="I12" s="104"/>
      <c r="J12" s="104"/>
      <c r="K12" s="104"/>
    </row>
    <row r="13" spans="5:11" ht="15">
      <c r="E13" s="104"/>
      <c r="F13" s="104"/>
      <c r="G13" s="104"/>
      <c r="H13" s="104"/>
      <c r="I13" s="104"/>
      <c r="J13" s="104"/>
      <c r="K13" s="104"/>
    </row>
    <row r="14" spans="5:11" ht="15">
      <c r="E14" s="104"/>
      <c r="F14" s="104"/>
      <c r="G14" s="104"/>
      <c r="H14" s="104"/>
      <c r="I14" s="104"/>
      <c r="J14" s="104"/>
      <c r="K14" s="10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2018-08-08T10:54:37Z</cp:lastPrinted>
  <dcterms:created xsi:type="dcterms:W3CDTF">2009-01-30T06:42:42Z</dcterms:created>
  <dcterms:modified xsi:type="dcterms:W3CDTF">2018-12-04T07:25:12Z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