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356" windowWidth="1347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'BoQ1'!$A$1:$BC$267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<sst xmlns="http://schemas.openxmlformats.org/spreadsheetml/2006/main" count="1624" uniqueCount="587">
  <si>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</si>
  <si>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</si>
  <si>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</si>
  <si>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</si>
  <si>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</si>
  <si>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</si>
  <si>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</si>
  <si>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</si>
  <si>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</si>
  <si>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</si>
  <si>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</si>
  <si>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</si>
  <si>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</si>
  <si>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</si>
  <si>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</si>
  <si>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</si>
  <si>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</si>
  <si>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</si>
  <si>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</si>
  <si>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</si>
  <si>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</si>
  <si>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</si>
  <si>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</si>
  <si>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</si>
  <si>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</si>
  <si>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</si>
  <si>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</si>
  <si>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</si>
  <si>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</si>
  <si>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</si>
  <si>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</si>
  <si>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</si>
  <si>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</si>
  <si>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</si>
  <si>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</si>
  <si>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</si>
  <si>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</si>
  <si>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</si>
  <si>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</si>
  <si>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</si>
  <si>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</si>
  <si>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</si>
  <si>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</si>
  <si>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</si>
  <si>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</si>
  <si>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</si>
  <si>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</si>
  <si>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</si>
  <si>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</si>
  <si>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</si>
  <si>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</si>
  <si>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</si>
  <si>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</si>
  <si>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</si>
  <si>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</si>
  <si>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</si>
  <si>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</si>
  <si>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</si>
  <si>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</si>
  <si>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</si>
  <si>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</si>
  <si>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</si>
  <si>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</si>
  <si>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</si>
  <si>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</si>
  <si>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</si>
  <si>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</si>
  <si>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</si>
  <si>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</si>
  <si>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</si>
  <si>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</si>
  <si>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</si>
  <si>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</si>
  <si>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</si>
  <si>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</si>
  <si>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</si>
  <si>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</si>
  <si>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</si>
  <si>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</si>
  <si>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</si>
  <si>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</si>
  <si>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</si>
  <si>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</si>
  <si>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</si>
  <si>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</si>
  <si>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</si>
  <si>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</si>
  <si>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</si>
  <si>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</si>
  <si>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</si>
  <si>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</si>
  <si>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</si>
  <si>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</si>
  <si>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</si>
  <si>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</si>
  <si>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</si>
  <si>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</si>
  <si>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</si>
  <si>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</si>
  <si>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</si>
  <si>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</si>
  <si>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</si>
  <si>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</si>
  <si>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</si>
  <si>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</si>
  <si>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</si>
  <si>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</si>
  <si>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</si>
  <si>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</si>
  <si>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</si>
  <si>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</si>
  <si>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</si>
  <si>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</si>
  <si>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</si>
  <si>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</si>
  <si>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</si>
  <si>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</si>
  <si>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</si>
  <si>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</si>
  <si>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</si>
  <si>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</si>
  <si>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</si>
  <si>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</si>
  <si>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</si>
  <si>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</si>
  <si>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</si>
  <si>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</si>
  <si>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</si>
  <si>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</si>
  <si>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</si>
  <si>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</si>
  <si>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</si>
  <si>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</si>
  <si>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</si>
  <si>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</si>
  <si>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</si>
  <si>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</si>
  <si>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</si>
  <si>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</si>
  <si>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</si>
  <si>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</si>
  <si>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</si>
  <si>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</si>
  <si>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</si>
  <si>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</si>
  <si>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</si>
  <si>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</si>
  <si>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</si>
  <si>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</si>
  <si>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</si>
  <si>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</si>
  <si>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</si>
  <si>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</si>
  <si>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</si>
  <si>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</si>
  <si>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</si>
  <si>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</si>
  <si>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</si>
  <si>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</si>
  <si>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</si>
  <si>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</si>
  <si>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</si>
  <si>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</si>
  <si>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</si>
  <si>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</si>
  <si>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</si>
  <si>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</si>
  <si>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</si>
  <si>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</si>
  <si>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</si>
  <si>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</si>
  <si>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</si>
  <si>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</si>
  <si>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</si>
  <si>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</si>
  <si>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</si>
  <si>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</si>
  <si>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</si>
  <si>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</si>
  <si>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</si>
  <si>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</si>
  <si>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</si>
  <si>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</si>
  <si>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</si>
  <si>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</si>
  <si>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</si>
  <si>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</si>
  <si>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</si>
  <si>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</si>
  <si>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</si>
  <si>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</si>
  <si>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</si>
  <si>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</si>
  <si>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</si>
  <si>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</si>
  <si>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</si>
  <si>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</si>
  <si>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</si>
  <si>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</si>
  <si>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</si>
  <si>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</si>
  <si>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</si>
  <si>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</si>
  <si>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</si>
  <si>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</si>
  <si>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</si>
  <si>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</si>
  <si>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</si>
  <si>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</si>
  <si>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</si>
  <si>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</si>
  <si>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</si>
  <si>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</si>
  <si>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</si>
  <si>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</si>
  <si>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</si>
  <si>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</si>
  <si>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</si>
  <si>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</si>
  <si>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</si>
  <si>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</si>
  <si>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</si>
  <si>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</si>
  <si>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</si>
  <si>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</si>
  <si>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</si>
  <si>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</si>
  <si>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</si>
  <si>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</si>
  <si>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</si>
  <si>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</si>
  <si>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</si>
  <si>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</si>
  <si>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</si>
  <si>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</si>
  <si>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</si>
  <si>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</si>
  <si>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</si>
  <si>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</si>
  <si>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</si>
  <si>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</si>
  <si>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</si>
  <si>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</si>
  <si>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</si>
  <si>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</si>
  <si>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</si>
  <si>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</si>
  <si>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</si>
  <si>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</si>
  <si>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</si>
  <si>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</si>
  <si>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</si>
  <si>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</si>
  <si>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</si>
  <si>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</si>
  <si>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</si>
  <si>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</si>
  <si>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</si>
  <si>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</si>
  <si>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</si>
  <si>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</si>
  <si>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</si>
  <si>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</si>
  <si>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</si>
  <si>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</si>
  <si>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</si>
  <si>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</si>
  <si>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</si>
  <si>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</si>
  <si>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</si>
  <si>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</si>
  <si>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</si>
  <si>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</si>
  <si>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</si>
  <si>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</si>
  <si>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</si>
  <si>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</si>
  <si>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</si>
  <si>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</si>
  <si>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</si>
  <si>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</si>
  <si>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</si>
  <si>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</si>
  <si>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</si>
  <si>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</si>
  <si>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</si>
  <si>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</si>
  <si>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</si>
  <si>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</si>
  <si>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</si>
  <si>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</si>
  <si>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</si>
  <si>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</si>
  <si>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</si>
  <si>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</si>
  <si>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</si>
  <si>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</si>
  <si>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</si>
  <si>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</si>
  <si>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</si>
  <si>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</si>
  <si>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</si>
  <si>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</si>
  <si>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</si>
  <si>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Single brick flat soling of picked jhama bricks including ramming and dressing bed to proper level, and filling joints with powered or local sand.</t>
  </si>
  <si>
    <t>Labour for Chipping of concrete surface before taking up Plastering work.</t>
  </si>
  <si>
    <t xml:space="preserve">Supply &amp; fixing earth busbar of galvanised (Hot dip) MS flat 25mm x 6mm on wall having clearance of 6mm from wall Incl providing drilled holes onthe busbar complete with nuts, bolts &amp; washers spacing insulator etc. as required   </t>
  </si>
  <si>
    <t>SqM</t>
  </si>
  <si>
    <t>CuM.</t>
  </si>
  <si>
    <t>Mtr.</t>
  </si>
  <si>
    <t>Each</t>
  </si>
  <si>
    <t>set</t>
  </si>
  <si>
    <t>mtr</t>
  </si>
  <si>
    <t>each</t>
  </si>
  <si>
    <t>item</t>
  </si>
  <si>
    <t>Extra for fixing glass panes in steel window</t>
  </si>
  <si>
    <t>Electrical Works</t>
  </si>
  <si>
    <t>BI01010001010000000000000515BI0100001113</t>
  </si>
  <si>
    <t>BI01010001010000000000000515BI0100001114</t>
  </si>
  <si>
    <t>Supplying, fitting and fixing 10 litre P.V.C. low-down cistern conforming to I.S. specification with P.V.C. fittings complete,C.I. brackets including two coats of painting to bracket etc.White</t>
  </si>
  <si>
    <t xml:space="preserve">Supply &amp; fixing holding clamp fabricated by 50mm x 6mm with necy. Nuts, bolts &amp; washers for holding the the column pipe.
       </t>
  </si>
  <si>
    <t xml:space="preserve">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
         </t>
  </si>
  <si>
    <t>SqM.</t>
  </si>
  <si>
    <t>M.T.</t>
  </si>
  <si>
    <t>Sqm</t>
  </si>
  <si>
    <t>Qntl</t>
  </si>
  <si>
    <t>Sqm.</t>
  </si>
  <si>
    <t>day</t>
  </si>
  <si>
    <t>pair</t>
  </si>
  <si>
    <t>Primming One coat on Timber or Plaster surface with Synthetic Oil bound Primer of approved Quality inclusing smooting surface by sand Papering etc</t>
  </si>
  <si>
    <t>(b) Priming one coat on steel or other metal surface with synthetic oil bound primer of approved quality including smoothening surfaces by sand papering etc.</t>
  </si>
  <si>
    <t>vi)steel peg stay 300 mm long including fitting and fixing.</t>
  </si>
  <si>
    <t>Supplying,fitting and Fixing MS Clamps for Door and Window frame made of Flat bend Bar , end bifurcated with necessary screws etc by cement concrete (1:2:4) as per direction.(Cost of Concrete will be paid Seperately) 40mm x 6mm ,250 mm length</t>
  </si>
  <si>
    <t>Iron butt hinges of approved quality fitted and fixed with steel screws, with ISI mark 100mm X 50mm X 1.25mm</t>
  </si>
  <si>
    <t>(ii) Anodised aluminium floor door stopper</t>
  </si>
  <si>
    <t>Godrej  Hydraulic door closer fitted and fixed complete.Medium Type</t>
  </si>
  <si>
    <t>Anodised aluminium barrel / tower /socket bolt (full covered) of approved manufractured from extructed section conforming to I.S. 204/74 fitted with cadmium plated screws. 300 mm long X 10mm dia bolt.</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</si>
  <si>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</si>
  <si>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</si>
  <si>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Supplying, fitting and fixing approved brand 32 mm dia. P.V.C. waste pipe, with coupling at one end fitted with necessary clamps.  1050 mm long</t>
  </si>
  <si>
    <t>Supplying, fitting and fixing pedestal of approved make for wash basin (white)</t>
  </si>
  <si>
    <t>Supplying, fitting and fixing best quality Indian make mirror 5.5 mm thick with silvering as per I.S.I. specifications supported on fibre glass frame of any colour, frame size 550 mm X 400 mm</t>
  </si>
  <si>
    <t xml:space="preserve">Supply of UPVC pipes (B Type) and fittings conforming to IS-13592-1992
(A) (i) Single Socketed 3 Mtr. Length
c) 110 mm </t>
  </si>
  <si>
    <t>Supply of UPVC pipes (B Type) and fittings conforming to IS-13592-1992
(B) Fittings
(i) Door Tee (110 mm)</t>
  </si>
  <si>
    <t>Supply of UPVC pipes (B Type) and fittings conforming to IS-13592-1992
(B) Fittings
(ii)Bend 87.5 dig.(110 MM)</t>
  </si>
  <si>
    <t>Supply of UPVC pipes (B Type) and fittings conforming to IS-13592-1992
(B) Fittings
(iii) Door Bend 110 mm</t>
  </si>
  <si>
    <t xml:space="preserve">Supply of UPVC pipes (B Type) and fittings conforming to IS-13592-1992
(B) Fittings
(iv) Vent Cowl 110 mm </t>
  </si>
  <si>
    <t>Supply of UPVC pipes (B Type) and fittings conforming to IS-13592-1992
(B) Fittings
Pipe Clip 110 mm</t>
  </si>
  <si>
    <t>Supplying fitting fixing PTMT smart shelf of approved make of size 300 mm</t>
  </si>
  <si>
    <t>Suppling fitting fixing soap holder a)PTMT (Prayag or Equivelent)</t>
  </si>
  <si>
    <t>i) Iron hasp bolt of approved quality fitted and fixed complete (oxidised) with 16mm dia rod with centre bolt and round fitting.250mm long</t>
  </si>
  <si>
    <t>Supplying, fitting and fixing Black Stone slab used in Kitchen slab, alcove, wardrobe etc. laid and jointed with necessary  adhesive Cement mortar (1:2) including grinding or polishing as per direction of Engineer-in -Charge in Ground  Floor. (b) Slab Thickness above 25 mm and upto 37.5 mm</t>
  </si>
  <si>
    <t xml:space="preserve">Supplying, fitting and fixing 15 mm swan neck tap with left &amp; right hand operating nob with aerator (Equivalent to Code No. 510, 510(A) and Model - TROPICAL / SUMTHING SPECIAL of ESSCO or similar brand). </t>
  </si>
  <si>
    <t>pts</t>
  </si>
  <si>
    <t>Civil works</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</si>
  <si>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</si>
  <si>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Earth work in filling in foundation trenches or plinth with good earth, in layer not exceeding 150mm including watering and ramming etc. layer by layer complete a) With earth obtained from excavation of foundation.</t>
  </si>
  <si>
    <t>(A) Filling in foundation or plinth by silver sand in layers not exceeding 150 mm as directed and consolidating the same by thorough saturation with water, ramming complete including the cost of supply of sand. (payment to be made on measurement of finished quantity) .(B) Do - by fine sand</t>
  </si>
  <si>
    <t>Ordinary Cement concrete (mix 1:2:4) with graded stone chips (20 mm nominal size) excluding shuttering and reinforcement,if any, in ground floor as per relevant IS codes.a) Pakur Variety</t>
  </si>
  <si>
    <t>Cum</t>
  </si>
  <si>
    <t>Ordinary Cement concrete (mix 1:1.5:3) with graded stone chips (20 mm nominal size) excluding shuttering and reinforcement if any, in ground floor as per relevant IS codes. a) Pakur Variety</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</si>
  <si>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GROUND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</si>
  <si>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SECOND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</si>
  <si>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</si>
  <si>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SECOND FLOOR</t>
  </si>
  <si>
    <t>Brick work with 1st class bricks in cement mortar (1:6) GL TO PL
(a) In foundation and plinth</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</si>
  <si>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</si>
  <si>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Malayasian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</si>
  <si>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Malayasian
FIRST FLOOR</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</si>
  <si>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Malayasian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</si>
  <si>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</si>
  <si>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</si>
  <si>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</si>
  <si>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GROUND FLOOR</t>
  </si>
  <si>
    <t>White washing including cleaning and smoothening surface thoroughly.(b) Three coats (to be done on specific instruction). Inside</t>
  </si>
  <si>
    <t>(A)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</si>
  <si>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</si>
  <si>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FIRST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</si>
  <si>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SECOND FLOOR</t>
  </si>
  <si>
    <t>Supplying best Indian sheet glass panes set in putty and fitted and fixed with nails and putty complete. (In all floors for internal wall &amp; upto 6 m height for external wall)  ii) 4 mm thick</t>
  </si>
  <si>
    <t>v)Two point nose aluminium handle including fitting and fixing.</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</si>
  <si>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</si>
  <si>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</si>
  <si>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</si>
  <si>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(a) Applying 2 coats of bonding agent with synthetic multifunctional rubber emulsion having adhesive and water proofing properties by mixing with water in proportion (1 bonding agent : 4 water : 6 cement) as per Manufacturer's specification. For Water Proofing at roof</t>
  </si>
  <si>
    <t>Cum.</t>
  </si>
  <si>
    <t>M.S. gate of Jail type as per approved design made of strong M.S. frame work, intermediate stiffeners and round / square bars or angles. M.S. sheet (not less than 14 gauge) gussets, cleats etc. including necessary riveting, bolting, welding, locking and hanging arrangements, fitting and fixing complete as per direction of the Engineer-in -charge. In ground floor.</t>
  </si>
  <si>
    <t>Qntl.</t>
  </si>
  <si>
    <t xml:space="preserve">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
</t>
  </si>
  <si>
    <t>Mtr</t>
  </si>
  <si>
    <t xml:space="preserve"> Labour for fitting line of wire to posts, tightening by straining bolts and fixing the wire ( in taut condition) to the post with staples (including the cost of cutting and lapping joints in the wire, as necessary and including the cost of staples and straining bolts and also the labour for fixing the staples but excluding the cost of straining bolts) 24 Labour for fitting line of wire to posts, tightening by straining bolts and fixing the wire ( in taut condition) to the post with staples (including the cost of cutting and lapping joints in the wire, as necessary and including the cost of staples and straining bolts and also the labour for fixing the staples but excluding the cost of straining bolts)    ( d) barbed wire 
</t>
  </si>
  <si>
    <t>Earth work in filling in compound, tank, low land, ditches etc. with good earth, in layers not exceeding 150 mm. including breaking clods and consolidating the same by ramming and dressing complete. (Payment will be made on profile measurement before and after the work)
(iv) With carried earth arranged by the contractor within a radius exceeding 5 km. butnot exceeding 10 km. including cost of carried earth</t>
  </si>
  <si>
    <t>Ornamental brick edging (75 mm wide) in compound roads, gardens etc.with 1st class or picked jhama bricks laid diagonally on end and with a corner slightly raised from the adjoining surface thus giving saw tooth appearance including cutting trench laying bricks and repacking the trench thoroughly on both sides of the edging complete as per direction.</t>
  </si>
  <si>
    <t>Rm.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</si>
  <si>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32mm(Roof ring)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</si>
  <si>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 mm(Internal)</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</si>
  <si>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mm(Vertical)</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</si>
  <si>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15 mm </t>
  </si>
  <si>
    <t>Supplying, fitting and fixing Peet's valve fullway gunmetal standard pattern best quality of approved brand bearing I.S.I. marking with fittings (tested to 21 kg per sq. cm.).
40mm</t>
  </si>
  <si>
    <t>Supplying, fitting and fixing Closet seat of approved make with lid and C.P.hinges, rubber buffer and brass screws complete.
(b) Anglo Indian (ii) Plastic (hallow type) white</t>
  </si>
  <si>
    <t>Supplying, fitting and fixing approved brand P.V.C. CONNECTOR white flexible, with both ends coupling with heavy brass C.P. nut, 15 mm dia. (ii)  450 mm long</t>
  </si>
  <si>
    <t>Supplying ,fitting and fixing bib cock or stop cock.
(a)(i)Chorium plated bib cock short body ( Equivalent to code.511 &amp; Model - Tropical/Sumthing Special of ESSCO or similar brand).</t>
  </si>
  <si>
    <t>Supplying, fitting and fixing pillar cock of approved make.
a) (i) CP Pillar Cock - 15 mm. (Equivalent to Code No. 507 &amp; Model - Tropical / Sumthing Special of ESSCO or similar brand).</t>
  </si>
  <si>
    <t>Supplying, fitting and fixing shower of approved brand and make.(g) PTMT overhead shower (Prayag or equivalent) i) 75 mm round</t>
  </si>
  <si>
    <t>Supplying ,fitting and fixing bib cock or stop cock.
(e)PTMT (Polytetra Bib Cock / Stop Cock ( Prayag or equivalent)15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</si>
  <si>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</si>
  <si>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 </t>
  </si>
  <si>
    <t>Supplying, fitting and fixing C.I. round grating.(ii)  150 mm</t>
  </si>
  <si>
    <t>Supplying, fitting and fixing C.I. square jalli.(ii)  150 mm</t>
  </si>
  <si>
    <t>Supplying P.V.C. water storage tank of approved quality with closed top with lid (Black) - Multilayer (c) 1000 litre capacity</t>
  </si>
  <si>
    <t>Supplying P.V.C. water storage tank of approved quality with closed top with lid (Black) - Multilayer (c) 2000 litre capacity</t>
  </si>
  <si>
    <t>Supplying,fitting and fixing stainless steel sink complete with waste fittings and two coats of painting of CI bracket,Sink Only 530mm x 430mm x 180 mm</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</si>
  <si>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 For SAIL/TATA/RINL</t>
  </si>
  <si>
    <t>Supplying high density polythene strainer of approved make with adapter conforming to I.S specifications.
(iv) 100 mm dia.</t>
  </si>
  <si>
    <t xml:space="preserve">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t>
  </si>
  <si>
    <t>L.S</t>
  </si>
  <si>
    <t>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t>
  </si>
  <si>
    <t>mtr.</t>
  </si>
  <si>
    <t>Geophysical investigation of the acquifer by electrologging system with all tools and plants as necessary including supply of necessary report.</t>
  </si>
  <si>
    <t>Providing 200 mm centre guide.
i) With clamp</t>
  </si>
  <si>
    <t>Per set</t>
  </si>
  <si>
    <t>(E) M.S Housing Clamp made of 120 mm wide M.S flat of 10 mm thick arm extended on both side 0.45 Mtr. With two drilled hole 16 mm size both arm for insertion ofv total 4 nos. nut, bolt &amp; washer all complete, fitted, fixed at floor level.
iv) 200 mm dia.</t>
  </si>
  <si>
    <t>Each set</t>
  </si>
  <si>
    <t>Supply &amp; Fixing of control panel  suitable for 3-Phase 5 HP Submersible Pump motor set comprising of DOL starter, Dual Ammeter &amp; Voltmeter, indicator lamp to be fixed on wall incl making connection &amp; necy. earthing attachment.
 (Make L&amp;T/Crompton/KSB)</t>
  </si>
  <si>
    <t xml:space="preserve">Making holes on wall &amp; mending good the damages to original finish  </t>
  </si>
  <si>
    <t xml:space="preserve">Construction of 200mm x 200mm x 900mm high brick pillars with cement plastering for supporting the G.I. pipe from tube well to header  </t>
  </si>
  <si>
    <t>Supply &amp; fixing 415 volt 63A TPN switch in S.S. enclosure with HRC fuses onLS &amp; NL to be fixed on angle frame on wall including earthing attachment.(LT/Seimens)</t>
  </si>
  <si>
    <t>Supply &amp; fixing 4 way double door horizontal TPN MCB DB with SS enclosure (Legrand/Seimens/ABB) concealed in wall after cutting the wall &amp; mending good the damages to original finish with earthing attachment comprising with the following.                                                                                                                       a) 63 A Four Pole isolator   -1 No.                                                                                b)16 to 32 A range SP MCB.-6 Nos.
c) Blank plate                           -6 nos</t>
  </si>
  <si>
    <t>Supply &amp; fixing SPN MCB DB (2+6) WAY (Make Legrand/Seimens/ ABB) with S.S. Enclosure concealed in wall after cutting wall &amp; mending good the damages &amp; earthing attachment comprising with the following.                                                                                                     
a) 40 A DP isolator - 1 No.                                                                                                         b) 6 to 16 A range SPMCB - 4 Nos.</t>
  </si>
  <si>
    <t>Supply &amp; fixing SPN MCB DB (2+8) WAY (Make Legrand/Seimens/ ABB) with S.S. Enclosure concealed in wall after cutting wall &amp; mending good the damages &amp; earthing attachment comprising with the following.                                                                                                     
a) 40 A DP isolator - 1 No.                                                                                                         b) 6 to 16 A range  MCB - 4 Nos                                                                                               c) 20A SP MCB    -2nos</t>
  </si>
  <si>
    <t>Supply &amp; fixing 240 volt 32A DP  switch with fuse on LS &amp;  in S.S. enclosure to be fixed on angle frame on wall incl. earthing attachment. (Havells/HPL)(For Existing building)</t>
  </si>
  <si>
    <t>Supply &amp; fixing 415 V 63 A TPN switch  in S.S enclosure with HRC fuse onls &amp; NL to be fixed on angle frame on wall including  earthing attachment.(LT/Seimens)</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</si>
  <si>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A) 4 x 16 sq mm</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</si>
  <si>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B) 2 x 6 sq mm</t>
  </si>
  <si>
    <t xml:space="preserve">Supply &amp; fixing compression type gland with brass gland brass ring incl. socketing the ends off by crimping method incl. S/F solderless socket (Dowels make) &amp; jointing ,materials etc. Of the following XLPE/A cable:
a) 4x16 sq mm XLPE/A </t>
  </si>
  <si>
    <t>Supply &amp; fixing compression type gland with brass gland brass ring incl. socketing the ends off by crimping method incl. S/F solderless socket (Dowels make) &amp; jointing ,materials etc. Of the following XLPE/A cable:
b)2 x 6 sq mm XLPE/A</t>
  </si>
  <si>
    <t>Supply &amp; laying medium gauge 40 mm dia G.I. Pipe (ISI-m) for cable  protection.
a) 40 mm dia G.I. Pipe (ISI -m) for cable protection.</t>
  </si>
  <si>
    <t>Supply &amp; laying medium gauge 40 mm dia G.I. Pipe (ISI-m) for cable  protection.
b) 50 mm dia G.I. Pipe (ISI -m) for cable protection.</t>
  </si>
  <si>
    <t>Supply &amp; drawing of 1.1 Kv grade single core stranded 'FR' Pvc insulated &amp; unsheathed copper wire ( phinole/Havells) of the following sizes through  suitable alkathene pipe  recessed in wall. 
a) 2 x 4 + 1 x 2.5 sq mm (SPNDB)</t>
  </si>
  <si>
    <t>Supply &amp; drawing of 1.1 Kv grade single core stranded 'FR' Pvc insulated &amp; unsheathed copper wire ( phinole/Havells) of the following sizes through  suitable alkathene pipe  recessed in wall. 
c) 3x1.5 sq mm</t>
  </si>
  <si>
    <t>Supply &amp; fixing computer plug board modular type of 8 module GI box with cover plate recessed in wall comprising with the following (Legrand/Cabtree)   ----- 
a) 6/16A socket &amp; 16A switch                         --1 set
b) 6A  socket &amp; 6A switch                                 --3 sets</t>
  </si>
  <si>
    <t>Installation charges of Indoor &amp; out door unit incl.m S/F iron bracket stand.</t>
  </si>
  <si>
    <t xml:space="preserve">Supply &amp; Installation of extra copper refrigerent pipes, power cable beyond normal length of different dia as required with synthetic insulation, drain pipe etc. complete </t>
  </si>
  <si>
    <t>Laying of copper Refrigerant pipe after cutting floor/pavement/ wall/ and making holes incl., embedding the cable at an average depth as below and mending good the damages to original finish incl. removing the rubbish</t>
  </si>
  <si>
    <t>Distribution wiring in 1.1 KV grade 3X1.5 Sqmm. Single core standard "FR" PVC insulated copper wire (approved value) in 19 mm bore , 3 mm thick Polythene Pipe complete with all accessories embeded in wall to light/fan point with piano .key type switch (Anchor) on M.S. switch board with bakelite top cover recessed in wall.(Ave. run 8 mtr.)</t>
  </si>
  <si>
    <t xml:space="preserve">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a) on board </t>
  </si>
  <si>
    <t xml:space="preserve">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
a) on board </t>
  </si>
  <si>
    <t>Supplying &amp; Fixing 240 V AC/DC superior type Multitune (min 10 nos. tune) Call Bell (Anchor) with selector switch for single/Multi Tunes mode, Battery operated on HW board incl. S&amp;F HW board</t>
  </si>
  <si>
    <t>Fixing only single/twin LED Tube light fitting suspended 25 cm bellow the ceiling with 2 No. 20 mm dia EI conduit (14 SWG supports fixed with “L” type MS clamp whose one side fixed onceiling with sutable size 4 nos. fastener and other side connected with the conduit with suitable size of bolts and nuts incl. S&amp;F EI conduit, “L” type (125mmx125mm) 6mm thick and 25mm with MS clamps and connecting the length of PVC insulated wire and mending good damages to original finish and painting etc. by 2x24/0.20 mm (1.5sqmm.) flexible copper wire of 1.10 mt. length</t>
  </si>
  <si>
    <t>Supply &amp; fixing 14W CF lamp (Philips) to batten light point</t>
  </si>
  <si>
    <t>supplying &amp;Fixing3mm thick eater proof type looping cable box havinf line with rubber gasketted stainless steel hinged tupe door with mechanical locking arragement incl. painting etc. Size 200x150x100m deep with 240 v15A 2 Pole stud connector &amp; one 240 v15A porcelain kit-kat fuse unit</t>
  </si>
  <si>
    <t>nos</t>
  </si>
  <si>
    <t xml:space="preserve"> Erection of 9 mtr long fibre Reinforced pole with all accessories</t>
  </si>
  <si>
    <r>
      <t xml:space="preserve">Supply of </t>
    </r>
    <r>
      <rPr>
        <b/>
        <sz val="9"/>
        <rFont val="Book Antiqua"/>
        <family val="1"/>
      </rPr>
      <t>Mirror optic</t>
    </r>
    <r>
      <rPr>
        <sz val="9"/>
        <rFont val="Book Antiqua"/>
        <family val="1"/>
      </rPr>
      <t xml:space="preserve"> surface mounted luminairies (Make philips, cat no -TCS 605 2x TLD 36 w EBE) incl S/F 2x TLD-36w tube lamp (Philips)
</t>
    </r>
  </si>
  <si>
    <t xml:space="preserve">Tender Inviting Authority: The Assistant Chief Engineer,  W.B.P.H&amp;.I.D.Corpn. Ltd. </t>
  </si>
  <si>
    <t>Fixing only outdoor/street light  fitting  complete with all accessories to be fixed /projected from the wall of the building incl. making holes/ 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</si>
  <si>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r>
      <t xml:space="preserve">Supply &amp; Fixing 240 V, 3 nos. 6A, &amp; 1 no. 20A plug socket with separate 3 nos. 6 A &amp; 1 no. 20A Piano key type switch with indicator &amp; 16A kit-kat flush type fuse </t>
    </r>
    <r>
      <rPr>
        <b/>
        <sz val="9"/>
        <rFont val="Book Antiqua"/>
        <family val="1"/>
      </rPr>
      <t xml:space="preserve">(Anchor) </t>
    </r>
    <r>
      <rPr>
        <sz val="9"/>
        <rFont val="Book Antiqua"/>
        <family val="1"/>
      </rPr>
      <t xml:space="preserve">on sheet metal switch board embedded in wall incl. S/F 240x200x65mm MS (16SWG) switch board and bakelite/perspex top cover of 3mm thick by Brass screws after making  housing for switch by cutting bakelite/perspex cover and making necy connections </t>
    </r>
    <r>
      <rPr>
        <b/>
        <sz val="9"/>
        <rFont val="Book Antiqua"/>
        <family val="1"/>
      </rPr>
      <t>(Computer)</t>
    </r>
  </si>
  <si>
    <r>
      <t xml:space="preserve">Supply &amp; Fixing 240 V, 20A, </t>
    </r>
    <r>
      <rPr>
        <b/>
        <sz val="9"/>
        <rFont val="Book Antiqua"/>
        <family val="1"/>
      </rPr>
      <t>Power plug</t>
    </r>
    <r>
      <rPr>
        <sz val="9"/>
        <rFont val="Book Antiqua"/>
        <family val="1"/>
      </rPr>
      <t xml:space="preserve"> socket with separate 20 A Piano key type switch </t>
    </r>
    <r>
      <rPr>
        <b/>
        <sz val="9"/>
        <rFont val="Book Antiqua"/>
        <family val="1"/>
      </rPr>
      <t xml:space="preserve">(Anchor) </t>
    </r>
    <r>
      <rPr>
        <sz val="9"/>
        <rFont val="Book Antiqua"/>
        <family val="1"/>
      </rPr>
      <t>on sheet metal switch board embedded in wall incl. S &amp; F 150x100x65mm MS (16SWG) switch board &amp; bakelite/perspex top cover of 3mm thick by Brass screws after making housing for switch by cutting bakelite/perspex cover and making necessary connections as required</t>
    </r>
  </si>
  <si>
    <t xml:space="preserve">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FIRST  FLOOR </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</si>
  <si>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FIRST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</si>
  <si>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II. 
i) Tor steel
JSW/JSPL/SHYAM/SRMB/BMASL/ELECROSTEEL/SSL
GROUND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</si>
  <si>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II. 
i) Tor steel
JSW/JSPL/SHYAM/SRMB/BMASL/ELECROSTEEL/SSL
FIRST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</si>
  <si>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II. 
i) Tor steel
JSW/JSPL/SHYAM/SRMB/BMASL/ELECROSTEEL/SSL
SECOND FLOOR
</t>
  </si>
  <si>
    <t>Brick work with 1st class bricks in cement mortar (1:6) in Super Structure ,Ground Floor</t>
  </si>
  <si>
    <t>Brick work with 1st class bricks in cement mortar (1:6) in Super Structure ,First Floor</t>
  </si>
  <si>
    <t>Brick work with 1st class bricks in cement mortar (1:6) in Super Structure ,Second Floor</t>
  </si>
  <si>
    <t>125 mm. thick brick work with 1st class bricks in cement mortar (1:4)in GROUND FLOOR</t>
  </si>
  <si>
    <t>125 mm. thick brick work with 1st class bricks in cement mortar (1:4)in FIRST FLOOR</t>
  </si>
  <si>
    <t>125 mm. thick brick work with 1st class bricks in cement mortar (1:4)in SECOND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</si>
  <si>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32 mm thick shutters (single leaf)
GROUND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</si>
  <si>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32 mm thick shutters (single leaf)
FIRST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</si>
  <si>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32 mm thick shutters (single leaf)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</si>
  <si>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</si>
  <si>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</si>
  <si>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</si>
  <si>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</si>
  <si>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FIRST FLOOR</t>
  </si>
  <si>
    <t>Neat Cement Punning above 1.5mm thick in Wall dado,Window Sill Floor and Drain etc Note Cement 0.152 cum 100 Sqmts</t>
  </si>
  <si>
    <t>Cement washing including cleaning and smoothening surface thoroughly (cement to be used @15 kg./100 sq.m. of surface for one coat and @25 kg./100 sq.m of surface for two  coats): 
External surface (Ground Floor)</t>
  </si>
  <si>
    <t>Cement washing including cleaning and smoothening surface thoroughly (cement to be used @15 kg./100 sq.m. of surface for one coat and @25 kg./100 sq.m of surface for two  coats): 
External Surface (First Floor)</t>
  </si>
  <si>
    <t>Cement washing including cleaning and smoothening surface thoroughly (cement to be used @15 kg./100 sq.m. of surface for one coat and @25 kg./100 sq.m of surface for two  coats): 
External Surface (SecondFloor)</t>
  </si>
  <si>
    <t>Applying decorative cement based paint of approved quality after preparing the surface including scraping the same thoroughly (plastered or concrete surface) as per  manufacturer's specification. Two coats.
Ground Floor(external surface)</t>
  </si>
  <si>
    <t>Applying decorative cement based paint of approved quality after preparing the surface including scraping the same thoroughly (plastered or concrete surface) as per  manufacturer's specification. Two coats.
1st Floor (External Surface)</t>
  </si>
  <si>
    <t>Applying decorative cement based paint of approved quality after preparing the surface including scraping the same thoroughly (plastered or concrete surface) as per  manufacturer's specification. Two coats.
2nd Floor (External Surface)</t>
  </si>
  <si>
    <t>(A) Painting with best quality synthetic enamel paint of approved make and brand including smoothening surface by sand papering etc. including using of approved putty etc. on the surface, if necessary  : (b) iv)  On Steel and other  Metal Surface With super gloss (hi-gloss) -Two coat  with any shade except white</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</si>
  <si>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GROUND FLOOR</t>
  </si>
  <si>
    <t>18 mm. to 22 mm. thick, kota stone slab setin 20 mm thick (avg) cement mortar (1:4) in 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SECOND FLOOR</t>
  </si>
  <si>
    <t>18 mm. to 22 mm. thick, kota stone slab setin 20 mm thick (avg) cement mortar (1:4) in 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FIRST FLOOR</t>
  </si>
  <si>
    <t>18 mm. to 22 mm. thick, kota stone slab setin 20 mm thick (avg) cement mortar (1:4) in 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GROUND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</si>
  <si>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</si>
  <si>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SECOND FLOOR</t>
  </si>
  <si>
    <r>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t>
    </r>
    <r>
      <rPr>
        <b/>
        <sz val="9"/>
        <rFont val="Book Antiqua"/>
        <family val="1"/>
      </rPr>
      <t xml:space="preserve">(B) Wall </t>
    </r>
    <r>
      <rPr>
        <sz val="9"/>
        <rFont val="Book Antiqua"/>
        <family val="1"/>
      </rPr>
      <t xml:space="preserve">
 With Sand Cement Mortar (1:3) 15 mm thick &amp; 2 mm thick cement slurry at back side of tiles using cement @ 2.91 Kg/Sq.m &amp; joint filling using white cement slurry @ 0.20kg/Sq.m.
(a) Area of each tile upto 0.09 Sq.m (i) Coloured decorative
GROUND FLOOR</t>
    </r>
  </si>
  <si>
    <r>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t>
    </r>
    <r>
      <rPr>
        <b/>
        <sz val="9"/>
        <rFont val="Book Antiqua"/>
        <family val="1"/>
      </rPr>
      <t xml:space="preserve">(B) Wall </t>
    </r>
    <r>
      <rPr>
        <sz val="9"/>
        <rFont val="Book Antiqua"/>
        <family val="1"/>
      </rPr>
      <t xml:space="preserve">
With Sand Cement Mortar (1:3) 15 mm thick &amp; 2 mm thick cement slurry at back side of tiles using cement @ 2.91 Kg/Sq.m &amp; joint filling using white cement slurry @ 0.20kg/Sq.m.
(a) Area of each tile upto 0.09 Sq.m (i) Coloured decorative
FIRST FLOOR</t>
    </r>
  </si>
  <si>
    <r>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t>
    </r>
    <r>
      <rPr>
        <b/>
        <sz val="9"/>
        <rFont val="Book Antiqua"/>
        <family val="1"/>
      </rPr>
      <t xml:space="preserve">(A) Floor 
</t>
    </r>
    <r>
      <rPr>
        <sz val="9"/>
        <rFont val="Book Antiqua"/>
        <family val="1"/>
      </rPr>
      <t>With Sand Cement Mortar (1:4)  20 mm thick &amp; 2 mm thick cement slurry at back side of tiles using cement @ 2.91 Kg/Sq.m &amp; joint filling using white cement slurry @ 0.20kg/Sq.m 
(a) Area of each tile upto 0.09 Sq.m (i) Coloured decorative 
FIRST FLOOR</t>
    </r>
  </si>
  <si>
    <r>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t>
    </r>
    <r>
      <rPr>
        <b/>
        <sz val="9"/>
        <rFont val="Book Antiqua"/>
        <family val="1"/>
      </rPr>
      <t xml:space="preserve">(A) Floor 
</t>
    </r>
    <r>
      <rPr>
        <sz val="9"/>
        <rFont val="Book Antiqua"/>
        <family val="1"/>
      </rPr>
      <t>With Sand Cement Mortar (1:4)  20 mm thick &amp; 2 mm thick cement slurry at back side of tiles using cement @ 2.91 Kg/Sq.m &amp; joint filling using white cement slurry @ 0.20kg/Sq.m  
(a) Area of each tile upto 0.09 Sq.m (i) Coloured decorative 
GROUND FLOOR</t>
    </r>
  </si>
  <si>
    <r>
      <t xml:space="preserve">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t>
    </r>
    <r>
      <rPr>
        <b/>
        <sz val="9"/>
        <color indexed="8"/>
        <rFont val="Book Antiqua"/>
        <family val="1"/>
      </rPr>
      <t>ii) 66mm x 70mm</t>
    </r>
  </si>
  <si>
    <r>
      <t xml:space="preserve">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t>
    </r>
    <r>
      <rPr>
        <b/>
        <sz val="9"/>
        <color indexed="8"/>
        <rFont val="Book Antiqua"/>
        <family val="1"/>
      </rPr>
      <t>(25 MM THK)
Ground floor</t>
    </r>
  </si>
  <si>
    <r>
      <t xml:space="preserve">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t>
    </r>
    <r>
      <rPr>
        <b/>
        <sz val="9"/>
        <color indexed="8"/>
        <rFont val="Book Antiqua"/>
        <family val="1"/>
      </rPr>
      <t>(25 MM THK)
First floor</t>
    </r>
  </si>
  <si>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</si>
  <si>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</si>
  <si>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Fixed type steel windows as per IS Sizes with horizontal glazing bars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</si>
  <si>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Fixed type steel windows as per IS Sizes with horizontal glazing bars
FIRST FLOOR</t>
  </si>
  <si>
    <t>Anodised aliminium D-type handle of approved quality manufactured from extruded section conforming to I.S. specification (I.S. 230/72) fitted and fixed complete:(a) With continuous plate base (Hexagonal / Round rod) (v) 125 mm grip x 12 mm dia rod.</t>
  </si>
  <si>
    <t>Ordinary Cement concrete (mix 1:2:4) with graded stone chips (6mm nominal size) excluding shuttering and reinforcement,if any, in gound floor as per relevant IS codes..(i)pakur variety (For Roof Concrete)</t>
  </si>
  <si>
    <t xml:space="preserve">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I) For  structural members of specified sections weighing less than 22.5 kg/m. 
</t>
  </si>
  <si>
    <r>
      <rPr>
        <b/>
        <sz val="10"/>
        <color indexed="8"/>
        <rFont val="Book Antiqua"/>
        <family val="1"/>
      </rPr>
      <t>SANITARY WORKS</t>
    </r>
    <r>
      <rPr>
        <sz val="9"/>
        <color indexed="8"/>
        <rFont val="Book Antiqua"/>
        <family val="1"/>
      </rPr>
      <t xml:space="preserve">
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mm(Main Riser)</t>
    </r>
  </si>
  <si>
    <t>Mts</t>
  </si>
  <si>
    <t>Supplying, fitting and fixing towel rail with two brackets.  (a) C.P. over brass 25 mm dia. and 600 mm long</t>
  </si>
  <si>
    <t>Supplying ,fitting and fixing bib cock or stop cock.
(c)(i) Chromium plated  angular stop cock with wall flange (Equivalent to Code No. 5053 &amp; Model- Florentine of Jaguar or similar brand)</t>
  </si>
  <si>
    <t>Supplying, fitting and fixing pillar cock of approved make.
b) PTMT Pillar Cock - 15 mm. (Prayag or equivalent).</t>
  </si>
  <si>
    <r>
      <t>Supplying, fitting and fixing heavy type belmouth reducing socket.</t>
    </r>
    <r>
      <rPr>
        <b/>
        <sz val="9"/>
        <color indexed="8"/>
        <rFont val="Calibri"/>
        <family val="2"/>
      </rPr>
      <t xml:space="preserve">   
(iv) 100 mm x 200 mm </t>
    </r>
  </si>
  <si>
    <t>Supplying, fitting and fixing G.I cap at top.
(iii)  200 mm</t>
  </si>
  <si>
    <r>
      <t xml:space="preserve">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     </t>
    </r>
    <r>
      <rPr>
        <b/>
        <sz val="9"/>
        <color indexed="8"/>
        <rFont val="Calibri"/>
        <family val="2"/>
      </rPr>
      <t xml:space="preserve">
  </t>
    </r>
  </si>
  <si>
    <t>Supply of PVC pipes &amp; fittings ( medium duty) confoming to ASTMD-1785 and threded tomatch with G.I pipes as per IS : 1239
b) 200 mm dia PVC Pipes</t>
  </si>
  <si>
    <r>
      <rPr>
        <b/>
        <sz val="9"/>
        <color indexed="8"/>
        <rFont val="Book Antiqua"/>
        <family val="1"/>
      </rPr>
      <t>SUPPLY &amp; INSTALLATION OF PUMP SET</t>
    </r>
    <r>
      <rPr>
        <sz val="9"/>
        <color indexed="8"/>
        <rFont val="Book Antiqua"/>
        <family val="1"/>
      </rPr>
      <t xml:space="preserve">
Supply of Three phase 240V 5 Hp (3.7 Kw) stainless steel bore well submersible Pump Motor set suitable for 150mm bore well having overall head of (24 mtr to 40 mtr) &amp; discharge of  (370 LPM to 350LPM). The discharge outlet size will be 65mm (2.5" inch) (Make KSB/ Crompton/Kirloskar)
    </t>
    </r>
  </si>
  <si>
    <t xml:space="preserve">Supply &amp; Laying 3 core 2.5 sqmm flat submersible cable (Finolex)incl. 3/4" PVC HD PVC pipe through U.G. trench with necy Jointing materials incl. S/Laying PVC HD PVC pipe (Oriplast)
    </t>
  </si>
  <si>
    <r>
      <t xml:space="preserve">Supply &amp; installation of G.I. pipe (Make TATA-M) pipe having heavy duty G.I. socket/elbow (TATA) incl cutting &amp; threading as required 
a) 65mm dia  (For Vertical column pipe &amp; upto Header)
    </t>
    </r>
    <r>
      <rPr>
        <b/>
        <sz val="9"/>
        <color indexed="8"/>
        <rFont val="Calibri"/>
        <family val="2"/>
      </rPr>
      <t xml:space="preserve"> (A)-(II) G.I. pipe &amp; fittings item no -1(g) (ii)</t>
    </r>
  </si>
  <si>
    <r>
      <t xml:space="preserve">Supply &amp; fixing 65 mm dia Gun metal Non-Return valve(ISI) 
     </t>
    </r>
    <r>
      <rPr>
        <b/>
        <sz val="9"/>
        <color indexed="8"/>
        <rFont val="Calibri"/>
        <family val="2"/>
      </rPr>
      <t>(A)-(II) G.I. pipe &amp; fittings item no -4</t>
    </r>
  </si>
  <si>
    <r>
      <t xml:space="preserve">Supply &amp; fixing 50 mm dia G.I.Peets Valve(ISI)(Tested 21 kg per cm)
     </t>
    </r>
    <r>
      <rPr>
        <b/>
        <sz val="9"/>
        <color indexed="8"/>
        <rFont val="Calibri"/>
        <family val="2"/>
      </rPr>
      <t>(A)-(II) G.I. pipe &amp; fittings item no -4</t>
    </r>
  </si>
  <si>
    <t>pairs</t>
  </si>
  <si>
    <r>
      <t xml:space="preserve">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t>
    </r>
    <r>
      <rPr>
        <b/>
        <sz val="9"/>
        <color indexed="8"/>
        <rFont val="Book Antiqua"/>
        <family val="1"/>
      </rPr>
      <t>Depth up to 450mm.</t>
    </r>
  </si>
  <si>
    <r>
      <t xml:space="preserve">Granular Sub-base with Graded Material, (Table:- 400-1):- Mix In Place Method: Construction of granular sub-base by providing graded material, mixing in Wet Mix Plant at OMC, carriage of mixed material to work site, spreading in uniform layers with Motor grader on prepared surface in proper grade and camber, compacting with vibratory power roller to achieve the desired density, including lighting, guarding, barricading, including cost of all materials, machinery, tools and plants and cost of quality control complete as per Clause 401 of Specifications for Road &amp; Bridge Works of MORT&amp;H (5th Revision). </t>
    </r>
    <r>
      <rPr>
        <b/>
        <sz val="9"/>
        <color indexed="8"/>
        <rFont val="Book Antiqua"/>
        <family val="1"/>
      </rPr>
      <t>Grading - II, G.S.B.</t>
    </r>
  </si>
  <si>
    <r>
      <t xml:space="preserve">Water Bound Macadam Base Course :- 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 Grading-II aggregate (53 mm to 22.4 mm) Using Stone Screening Type B (11.2 mm) </t>
    </r>
    <r>
      <rPr>
        <b/>
        <sz val="9"/>
        <color indexed="8"/>
        <rFont val="Book Antiqua"/>
        <family val="1"/>
      </rPr>
      <t>WBM</t>
    </r>
  </si>
  <si>
    <r>
      <rPr>
        <b/>
        <sz val="12"/>
        <color indexed="8"/>
        <rFont val="Book Antiqua"/>
        <family val="1"/>
      </rPr>
      <t>Drive Way</t>
    </r>
    <r>
      <rPr>
        <sz val="9"/>
        <color indexed="8"/>
        <rFont val="Book Antiqua"/>
        <family val="1"/>
      </rPr>
      <t xml:space="preserve">
Earthwork in excavation from borrow pits (land owned/arranged by the Department) and depositing in layers of 250 mm. including breaking clods in embankment works and to fill up back of abutments, depressions and ruts with an initial lead up to 50 m and initial lift up to 1.5 m making bunds at top as directed dressing complete. (Payment to the contractor is to be made on the basis of borrow pit measurement) In ordinary soil</t>
    </r>
  </si>
  <si>
    <r>
      <rPr>
        <b/>
        <sz val="9"/>
        <color indexed="8"/>
        <rFont val="Book Antiqua"/>
        <family val="1"/>
      </rPr>
      <t>[B] HARD SHOULDERING</t>
    </r>
    <r>
      <rPr>
        <sz val="9"/>
        <color indexed="8"/>
        <rFont val="Book Antiqua"/>
        <family val="1"/>
      </rPr>
      <t xml:space="preserve">
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t>
    </r>
    <r>
      <rPr>
        <b/>
        <sz val="9"/>
        <color indexed="8"/>
        <rFont val="Book Antiqua"/>
        <family val="1"/>
      </rPr>
      <t>Depth up to 150 mm.</t>
    </r>
  </si>
  <si>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b) Average run 4.5 mtr</t>
  </si>
  <si>
    <t xml:space="preserve">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
b) Average run 4.5 mtr </t>
  </si>
  <si>
    <t>Supply &amp; fixing 32A DP with 2 way DB SS enclosure  to be fixed on flat iron frame on wall with earthing attachment in controlling &amp; interconnection WITH COPPER WIRE</t>
  </si>
  <si>
    <t xml:space="preserve">Supply &amp; delivery at site of swaged type steel tubular swan neck type bend pole of over all length 9 mtr. of section (Bottom - 5m, Middle - 2.00m, Top - 2.00m) &amp; outside dia &amp; thickness (Bottom- 114.7x4.5, Middle -88.9x4.05, Top - 76.1x3.25) having approx weight of the pole including sole plate 92 Kg. the top end of the   pole should be reduced to enable fixing of LED fitting . </t>
  </si>
  <si>
    <t xml:space="preserve">Supply &amp; delivery of 1.1 Kv gr. XLPE/AL armoured cable (make Gloster/Havells/Nicco) of following sizes :
a) 4x16 sqmm XLPE/A cable    
</t>
  </si>
  <si>
    <t xml:space="preserve">Supply &amp; delivery of 1.1 Kv gr. XLPE/AL armoured cable (make Gloster/Havells/Nicco) of following sizes :
 2X 6 sqmm. XLPE /A Cable.
</t>
  </si>
  <si>
    <t>Supply &amp; Fixing osilating type wall bracket Fan complete with all accessories to fixed on wall with ms fastener.(Orient Wall-45, 16'' )</t>
  </si>
  <si>
    <t>Supply &amp; fixing LED bulk head light fittings   on wall/ ceiling  complete set .(Crompton Cat no-LBHE-10-CDL)</t>
  </si>
  <si>
    <t xml:space="preserve">Earthing the the Installation by 50 mm dia G.I. Pipe (ISI -M) 3.64mtr long &amp; 1x4 SWG G.I.(Hot dip) wire (4 mtr    long) with suitable nuts, bolts &amp; washer etc. Incl S/F 15 mm dia GI protection pipe (1 mtr long) to be filled with bitumen partly under ground level &amp; partly under ground level driven to an depth of 3.65 mtr below the ground level. </t>
  </si>
  <si>
    <t>Fixing outdoor type fluorescent/SV/MV light fitting on pole including S&amp;F 40 mm dia x 1.68 mts. long GI Pipe (ISI-Medium) bracket with 40 mmx10 mm thick, MS clamp etc. and providing wiring with 2x1/1.40 PVC insulated &amp; sheathed wire (single core) partly in GI conduit &amp; partly through above bracket from OH line to the fitting, without control switch, incl. making connections and painting</t>
  </si>
  <si>
    <r>
      <t xml:space="preserve">Supply &amp; fixing of 16A </t>
    </r>
    <r>
      <rPr>
        <b/>
        <sz val="9"/>
        <color indexed="8"/>
        <rFont val="Book Antiqua"/>
        <family val="1"/>
      </rPr>
      <t xml:space="preserve">Modular type </t>
    </r>
    <r>
      <rPr>
        <sz val="9"/>
        <color indexed="8"/>
        <rFont val="Book Antiqua"/>
        <family val="1"/>
      </rPr>
      <t xml:space="preserve"> </t>
    </r>
    <r>
      <rPr>
        <b/>
        <sz val="9"/>
        <color indexed="8"/>
        <rFont val="Book Antiqua"/>
        <family val="1"/>
      </rPr>
      <t>control switch</t>
    </r>
    <r>
      <rPr>
        <sz val="9"/>
        <color indexed="8"/>
        <rFont val="Book Antiqua"/>
        <family val="1"/>
      </rPr>
      <t xml:space="preserve"> of 2 module GI box with cover plate recessed in wall </t>
    </r>
  </si>
  <si>
    <r>
      <t xml:space="preserve">Supply &amp; Fixing 240 V, 25 A, 3 pin </t>
    </r>
    <r>
      <rPr>
        <b/>
        <sz val="9"/>
        <color indexed="8"/>
        <rFont val="Book Antiqua"/>
        <family val="1"/>
      </rPr>
      <t xml:space="preserve">Modular type plug socket </t>
    </r>
    <r>
      <rPr>
        <sz val="9"/>
        <color indexed="8"/>
        <rFont val="Book Antiqua"/>
        <family val="1"/>
      </rPr>
      <t xml:space="preserve">(Brand approved by EIC), without plug top and switch with 2 Module GI Modular type switch board with top cover plate flushed in wall &amp; making necy. connections with PVC Cu wire and earth wire </t>
    </r>
    <r>
      <rPr>
        <b/>
        <sz val="9"/>
        <color indexed="8"/>
        <rFont val="Book Antiqua"/>
        <family val="1"/>
      </rPr>
      <t>(AC)</t>
    </r>
  </si>
  <si>
    <r>
      <t xml:space="preserve">Supply &amp; Fixing 240 V,25 A, 3 pin </t>
    </r>
    <r>
      <rPr>
        <b/>
        <sz val="9"/>
        <color indexed="8"/>
        <rFont val="Book Antiqua"/>
        <family val="1"/>
      </rPr>
      <t>Modular type plug top</t>
    </r>
    <r>
      <rPr>
        <sz val="9"/>
        <color indexed="8"/>
        <rFont val="Book Antiqua"/>
        <family val="1"/>
      </rPr>
      <t xml:space="preserve"> with indicator (Cabtree) &amp; necy. Connections. </t>
    </r>
    <r>
      <rPr>
        <b/>
        <sz val="9"/>
        <color indexed="8"/>
        <rFont val="Book Antiqua"/>
        <family val="1"/>
      </rPr>
      <t>(AC)</t>
    </r>
  </si>
  <si>
    <r>
      <t xml:space="preserve">Distn. wiring in 3 x 1.5 sqmm single core stranded 'FR' PVC insulated &amp; unsheathed single core stranded copper wire (Gloster/Finolex/Havells) in 19 mm bore, 3 mm thick polythen pipe complete with all accessories </t>
    </r>
    <r>
      <rPr>
        <b/>
        <sz val="9"/>
        <rFont val="Book Antiqua"/>
        <family val="1"/>
      </rPr>
      <t xml:space="preserve">embedded </t>
    </r>
    <r>
      <rPr>
        <sz val="9"/>
        <rFont val="Book Antiqua"/>
        <family val="1"/>
      </rPr>
      <t xml:space="preserve">in wall to light/ fan/call bell points with </t>
    </r>
    <r>
      <rPr>
        <b/>
        <sz val="9"/>
        <rFont val="Book Antiqua"/>
        <family val="1"/>
      </rPr>
      <t xml:space="preserve">Modular type </t>
    </r>
    <r>
      <rPr>
        <sz val="9"/>
        <rFont val="Book Antiqua"/>
        <family val="1"/>
      </rPr>
      <t>switch (Brand approved by EIC) fixed on Modular GI switch board with top cover plate flushed in wall incl. mending good damages to original finish (avg. 9 mtr)</t>
    </r>
  </si>
  <si>
    <r>
      <t>Supply &amp; Fixing electronics step type,</t>
    </r>
    <r>
      <rPr>
        <b/>
        <sz val="9"/>
        <color indexed="8"/>
        <rFont val="Book Antiqua"/>
        <family val="1"/>
      </rPr>
      <t xml:space="preserve"> Moduler </t>
    </r>
    <r>
      <rPr>
        <sz val="9"/>
        <color indexed="8"/>
        <rFont val="Book Antiqua"/>
        <family val="1"/>
      </rPr>
      <t xml:space="preserve">Socket (2 module), Fan </t>
    </r>
    <r>
      <rPr>
        <b/>
        <sz val="9"/>
        <color indexed="8"/>
        <rFont val="Book Antiqua"/>
        <family val="1"/>
      </rPr>
      <t>regulator</t>
    </r>
    <r>
      <rPr>
        <sz val="9"/>
        <color indexed="8"/>
        <rFont val="Book Antiqua"/>
        <family val="1"/>
      </rPr>
      <t xml:space="preserve"> (Legrand/Cabtree)</t>
    </r>
  </si>
  <si>
    <r>
      <t xml:space="preserve">Supply &amp; Fixing electronics step &amp; Socket type Fan </t>
    </r>
    <r>
      <rPr>
        <b/>
        <sz val="9"/>
        <color indexed="8"/>
        <rFont val="Book Antiqua"/>
        <family val="1"/>
      </rPr>
      <t>regulator (Anchor)</t>
    </r>
  </si>
  <si>
    <r>
      <t xml:space="preserve">Supply &amp; delivery of the following  </t>
    </r>
    <r>
      <rPr>
        <b/>
        <sz val="9"/>
        <color indexed="8"/>
        <rFont val="Book Antiqua"/>
        <family val="1"/>
      </rPr>
      <t>split type AC machines</t>
    </r>
    <r>
      <rPr>
        <sz val="9"/>
        <color indexed="8"/>
        <rFont val="Book Antiqua"/>
        <family val="1"/>
      </rPr>
      <t xml:space="preserve"> (3 Star rated) </t>
    </r>
    <r>
      <rPr>
        <b/>
        <sz val="9"/>
        <color indexed="8"/>
        <rFont val="Book Antiqua"/>
        <family val="1"/>
      </rPr>
      <t xml:space="preserve"> </t>
    </r>
    <r>
      <rPr>
        <sz val="9"/>
        <color indexed="8"/>
        <rFont val="Book Antiqua"/>
        <family val="1"/>
      </rPr>
      <t>(Make O-General/mitsubishi) complete with indoor outdoor unit &amp; coper refrigerant pipes upto 5 mtr length with synthetic insulation, drain pipe etc.
a) 1 TR Split type (3 Star rated)</t>
    </r>
  </si>
  <si>
    <r>
      <t xml:space="preserve">Supply &amp; Fixing 240 V, 25 A, </t>
    </r>
    <r>
      <rPr>
        <b/>
        <sz val="9"/>
        <color indexed="8"/>
        <rFont val="Book Antiqua"/>
        <family val="1"/>
      </rPr>
      <t>Modular type</t>
    </r>
    <r>
      <rPr>
        <sz val="9"/>
        <color indexed="8"/>
        <rFont val="Book Antiqua"/>
        <family val="1"/>
      </rPr>
      <t xml:space="preserve"> </t>
    </r>
    <r>
      <rPr>
        <b/>
        <sz val="9"/>
        <color indexed="8"/>
        <rFont val="Book Antiqua"/>
        <family val="1"/>
      </rPr>
      <t xml:space="preserve">AC m/c starter </t>
    </r>
    <r>
      <rPr>
        <sz val="9"/>
        <color indexed="8"/>
        <rFont val="Book Antiqua"/>
        <family val="1"/>
      </rPr>
      <t>(Eletron OLP - 3) 4 Module GI Modular type switch board with 4 Module top cover plate flushed in wall incl. S&amp;F switch board and cover plate and making necy. connections with PVC Cu wire and earth continuity wire .</t>
    </r>
  </si>
  <si>
    <r>
      <t xml:space="preserve">Supply &amp; fixing of heavy duty, metal body, high speed </t>
    </r>
    <r>
      <rPr>
        <b/>
        <sz val="9"/>
        <color indexed="8"/>
        <rFont val="Book Antiqua"/>
        <family val="1"/>
      </rPr>
      <t>Exhaust Fan</t>
    </r>
    <r>
      <rPr>
        <sz val="9"/>
        <color indexed="8"/>
        <rFont val="Book Antiqua"/>
        <family val="1"/>
      </rPr>
      <t xml:space="preserve"> with louvre shutter (make Orient/Crompton) 
300mm (12") sweep</t>
    </r>
  </si>
  <si>
    <r>
      <t xml:space="preserve">Supply &amp; fixing of heavy duty, metal body, high speed </t>
    </r>
    <r>
      <rPr>
        <b/>
        <sz val="9"/>
        <color indexed="8"/>
        <rFont val="Book Antiqua"/>
        <family val="1"/>
      </rPr>
      <t>Exhaust Fan</t>
    </r>
    <r>
      <rPr>
        <sz val="9"/>
        <color indexed="8"/>
        <rFont val="Book Antiqua"/>
        <family val="1"/>
      </rPr>
      <t xml:space="preserve"> with louvre shutter (make Orient/Crompton) 
225mm (9") sweep</t>
    </r>
  </si>
  <si>
    <r>
      <t xml:space="preserve">Supply&amp; FIXING of </t>
    </r>
    <r>
      <rPr>
        <b/>
        <sz val="9"/>
        <color indexed="8"/>
        <rFont val="Book Antiqua"/>
        <family val="1"/>
      </rPr>
      <t>2' ft</t>
    </r>
    <r>
      <rPr>
        <sz val="9"/>
        <color indexed="8"/>
        <rFont val="Book Antiqua"/>
        <family val="1"/>
      </rPr>
      <t xml:space="preserve">  </t>
    </r>
    <r>
      <rPr>
        <b/>
        <sz val="9"/>
        <color indexed="8"/>
        <rFont val="Book Antiqua"/>
        <family val="1"/>
      </rPr>
      <t xml:space="preserve">single </t>
    </r>
    <r>
      <rPr>
        <sz val="9"/>
        <color indexed="8"/>
        <rFont val="Book Antiqua"/>
        <family val="1"/>
      </rPr>
      <t>Essential LED tube fitting</t>
    </r>
    <r>
      <rPr>
        <b/>
        <sz val="9"/>
        <color indexed="8"/>
        <rFont val="Book Antiqua"/>
        <family val="1"/>
      </rPr>
      <t xml:space="preserve"> </t>
    </r>
    <r>
      <rPr>
        <sz val="9"/>
        <color indexed="8"/>
        <rFont val="Book Antiqua"/>
        <family val="1"/>
      </rPr>
      <t>with mounting rail  (Make Crompton, cat no - LCL-07-CDL)</t>
    </r>
  </si>
  <si>
    <r>
      <t xml:space="preserve">Supply &amp; Fixing of </t>
    </r>
    <r>
      <rPr>
        <b/>
        <sz val="9"/>
        <color indexed="8"/>
        <rFont val="Book Antiqua"/>
        <family val="1"/>
      </rPr>
      <t>4' ft</t>
    </r>
    <r>
      <rPr>
        <sz val="9"/>
        <color indexed="8"/>
        <rFont val="Book Antiqua"/>
        <family val="1"/>
      </rPr>
      <t xml:space="preserve"> 18w </t>
    </r>
    <r>
      <rPr>
        <b/>
        <sz val="9"/>
        <color indexed="8"/>
        <rFont val="Book Antiqua"/>
        <family val="1"/>
      </rPr>
      <t xml:space="preserve">single </t>
    </r>
    <r>
      <rPr>
        <sz val="9"/>
        <color indexed="8"/>
        <rFont val="Book Antiqua"/>
        <family val="1"/>
      </rPr>
      <t>Essential</t>
    </r>
    <r>
      <rPr>
        <b/>
        <sz val="9"/>
        <color indexed="8"/>
        <rFont val="Book Antiqua"/>
        <family val="1"/>
      </rPr>
      <t xml:space="preserve"> </t>
    </r>
    <r>
      <rPr>
        <sz val="9"/>
        <color indexed="8"/>
        <rFont val="Book Antiqua"/>
        <family val="1"/>
      </rPr>
      <t>LED tube fitting with mounting rail  (Make )  Crompton, cat no -DIJB12LT8-20, LTT8-20)</t>
    </r>
  </si>
  <si>
    <r>
      <t xml:space="preserve">Supply &amp; Fixing of </t>
    </r>
    <r>
      <rPr>
        <b/>
        <sz val="9"/>
        <color indexed="8"/>
        <rFont val="Book Antiqua"/>
        <family val="1"/>
      </rPr>
      <t>4' ft</t>
    </r>
    <r>
      <rPr>
        <sz val="9"/>
        <color indexed="8"/>
        <rFont val="Book Antiqua"/>
        <family val="1"/>
      </rPr>
      <t xml:space="preserve"> 18w </t>
    </r>
    <r>
      <rPr>
        <b/>
        <sz val="9"/>
        <color indexed="8"/>
        <rFont val="Book Antiqua"/>
        <family val="1"/>
      </rPr>
      <t xml:space="preserve">Twin </t>
    </r>
    <r>
      <rPr>
        <sz val="9"/>
        <color indexed="8"/>
        <rFont val="Book Antiqua"/>
        <family val="1"/>
      </rPr>
      <t xml:space="preserve">Essential LED tube fitting with mounting rail  (Make  Crompton, cat no - IGP131 LT8- 16, 2x20W LT8-20-865-2-20w) </t>
    </r>
  </si>
  <si>
    <r>
      <t xml:space="preserve">Supply </t>
    </r>
    <r>
      <rPr>
        <b/>
        <sz val="9"/>
        <color indexed="8"/>
        <rFont val="Book Antiqua"/>
        <family val="1"/>
      </rPr>
      <t>18 W</t>
    </r>
    <r>
      <rPr>
        <sz val="9"/>
        <color indexed="8"/>
        <rFont val="Book Antiqua"/>
        <family val="1"/>
      </rPr>
      <t xml:space="preserve"> , LED light fitting complete with all acessaries (Make Crompton, Cat no -LSTP-18 -CDL 18 W)</t>
    </r>
  </si>
  <si>
    <r>
      <t>Supply &amp; fixing of 50</t>
    </r>
    <r>
      <rPr>
        <b/>
        <sz val="9"/>
        <color indexed="8"/>
        <rFont val="Book Antiqua"/>
        <family val="1"/>
      </rPr>
      <t>W</t>
    </r>
    <r>
      <rPr>
        <sz val="9"/>
        <color indexed="8"/>
        <rFont val="Book Antiqua"/>
        <family val="1"/>
      </rPr>
      <t xml:space="preserve"> </t>
    </r>
    <r>
      <rPr>
        <b/>
        <sz val="9"/>
        <color indexed="8"/>
        <rFont val="Book Antiqua"/>
        <family val="1"/>
      </rPr>
      <t>LED flood</t>
    </r>
    <r>
      <rPr>
        <sz val="9"/>
        <color indexed="8"/>
        <rFont val="Book Antiqua"/>
        <family val="1"/>
      </rPr>
      <t xml:space="preserve"> light fitting (Make Crompton, cat no - LFLE-50-CDL) (For entrance Ceiling)</t>
    </r>
  </si>
  <si>
    <r>
      <t>Supply &amp; fixing of 45</t>
    </r>
    <r>
      <rPr>
        <b/>
        <sz val="9"/>
        <color indexed="8"/>
        <rFont val="Book Antiqua"/>
        <family val="1"/>
      </rPr>
      <t xml:space="preserve">W LED Street light </t>
    </r>
    <r>
      <rPr>
        <sz val="9"/>
        <color indexed="8"/>
        <rFont val="Book Antiqua"/>
        <family val="1"/>
      </rPr>
      <t>fitting (Make Crompton, cat no - LSTP-45 -CDL)</t>
    </r>
  </si>
  <si>
    <r>
      <t xml:space="preserve">Supply &amp; fixing of 30 </t>
    </r>
    <r>
      <rPr>
        <b/>
        <sz val="9"/>
        <color indexed="8"/>
        <rFont val="Book Antiqua"/>
        <family val="1"/>
      </rPr>
      <t xml:space="preserve">W LED Street light </t>
    </r>
    <r>
      <rPr>
        <sz val="9"/>
        <color indexed="8"/>
        <rFont val="Book Antiqua"/>
        <family val="1"/>
      </rPr>
      <t>fitting (Make Crompton, cat no - LSTP-30 -CDL)</t>
    </r>
  </si>
  <si>
    <r>
      <t xml:space="preserve">Supply &amp; fixing of </t>
    </r>
    <r>
      <rPr>
        <b/>
        <sz val="9"/>
        <color indexed="8"/>
        <rFont val="Book Antiqua"/>
        <family val="1"/>
      </rPr>
      <t xml:space="preserve">72W LED Street light </t>
    </r>
    <r>
      <rPr>
        <sz val="9"/>
        <color indexed="8"/>
        <rFont val="Book Antiqua"/>
        <family val="1"/>
      </rPr>
      <t>fitting (Make Crompton, cat no - LSTP-72-CDL)</t>
    </r>
  </si>
  <si>
    <r>
      <t>Supply &amp; fixing of 90</t>
    </r>
    <r>
      <rPr>
        <b/>
        <sz val="9"/>
        <color indexed="8"/>
        <rFont val="Book Antiqua"/>
        <family val="1"/>
      </rPr>
      <t xml:space="preserve">W LED Street light </t>
    </r>
    <r>
      <rPr>
        <sz val="9"/>
        <color indexed="8"/>
        <rFont val="Book Antiqua"/>
        <family val="1"/>
      </rPr>
      <t>fitting (Make Crompton LSTP-90-CDL/ philips)</t>
    </r>
  </si>
  <si>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</si>
  <si>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Supply &amp; laying underv ground trench of 1.1 Kv grade XLPE Aluminium armoured cable (make Gloster/Nicco/Havells)  
a) 2x6 sqmm.XLPE/A cable</t>
  </si>
  <si>
    <t>Supply &amp; laying underv ground trench of 1.1 Kv grade XLPE Aluminium armoured cable (make Gloster/Nicco/Havells)  
b)2 x10sq mm. XLPE/A cable</t>
  </si>
  <si>
    <r>
      <t xml:space="preserve">Supply &amp; fixing of 1200mm sweep </t>
    </r>
    <r>
      <rPr>
        <b/>
        <sz val="9"/>
        <color indexed="8"/>
        <rFont val="Book Antiqua"/>
        <family val="1"/>
      </rPr>
      <t>Ceiling Fan</t>
    </r>
    <r>
      <rPr>
        <sz val="9"/>
        <color indexed="8"/>
        <rFont val="Book Antiqua"/>
        <family val="1"/>
      </rPr>
      <t xml:space="preserve"> complete with all acessaries without regulator (Make Crompton/Orient)</t>
    </r>
  </si>
  <si>
    <r>
      <t xml:space="preserve">Supply &amp; Fixing 240 V, 20 A Piano key type </t>
    </r>
    <r>
      <rPr>
        <b/>
        <sz val="9"/>
        <color indexed="8"/>
        <rFont val="Book Antiqua"/>
        <family val="1"/>
      </rPr>
      <t>Control switch (Anchor)</t>
    </r>
    <r>
      <rPr>
        <sz val="9"/>
        <color indexed="8"/>
        <rFont val="Book Antiqua"/>
        <family val="1"/>
      </rPr>
      <t xml:space="preserve"> on sheet metal switch board incl. S &amp; F 100x100x65mm MS (16SWG) switch board and bakelite/perspex top cover of 3mm thick by Brass screws after making housing for switch by cutting bakelite/perspex cover and making necessary connections as required</t>
    </r>
  </si>
  <si>
    <t>Supply &amp; installation of G.I. pipe (Make TATA-M) pipe having heavy duty G.I. socket/elbow (TATA) incl cutting &amp; threading as required 
b) 50mm dia (Header to  delivery pipe line upto Barrack building)</t>
  </si>
  <si>
    <t xml:space="preserve">Packing annular space between the outside of the housing pipe and the bore with puddled clay balls of approved size as per direction of the Engineer-in-charge with cost of all materials and labour complete.
     </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</si>
  <si>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for additional depth beyond 1500 mm and upto 3000 mm but not requiring Shoring</t>
  </si>
  <si>
    <t>Supplying, fitting and fixing Anglo-Indian W.C. in white glazed vitreous china ware of approved make complete in position with necessary bolts, nuts etc. Hindware/Parryware/Cera, made (a) With 'P' trap (with vent)</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</si>
  <si>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550 mm X 400 mm size </t>
  </si>
  <si>
    <t>Supplying, fitting and fixing Flat back urinal (half stall urinal) in white  vitreous chinaware of approved make in position with brass screws on 75 mm X 75 mm X 75 mm wooden blocks complete.(i)   635 mm X 395 mm X 420 mm</t>
  </si>
  <si>
    <t>Labour for hoisting plastic water storage tank. (ii) Above 1500 litre upto 5000 litre capacity. Upto 2nd storey from G.L.</t>
  </si>
  <si>
    <t>Labour for hoisting plastic water storage tank. (i) Upto 1500 litre capacity. Upto 1st storey from G.L.</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</si>
  <si>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SAIL/TATA/RINL (Pakur variety)
For 10 users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</si>
  <si>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SAIL/TATA/RINL (Pakur variety)
For 50 users</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</si>
  <si>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For SAIL/TATA/RINL (Pakur variety)</t>
  </si>
  <si>
    <r>
      <rPr>
        <b/>
        <sz val="9"/>
        <color indexed="8"/>
        <rFont val="Book Antiqua"/>
        <family val="1"/>
      </rPr>
      <t>SINKING OF DEEP TUBE WELL</t>
    </r>
    <r>
      <rPr>
        <sz val="9"/>
        <color indexed="8"/>
        <rFont val="Book Antiqua"/>
        <family val="1"/>
      </rPr>
      <t xml:space="preserve">
Labour for boring through any type of soil for sinking tube well of required dia. With top enlargement by rig boring system 9either by reserve circulation or by direct rotary method ) including hire charges and labour for rig machine , tools and plants , staging, force pumping set and making arrangement for water required for boring etc. complete and lowering of pipes , strainers, blind pipes etc. complete.
(a) For depth upto 250 metre for 100 mm dia. Tube well with top enlargement of 200 mm dia.(upto 50 metre).
(i) Frist 50 metre</t>
    </r>
  </si>
  <si>
    <t>Labour for boring through any type of soil for sinking tube well of required dia. With top enlargement by rig boring system 9either by reserve circulation or by direct rotary method ) including hire charges and labour for rig machine , tools and plants , staging, force pumping set and making arrangement for water required for boring etc. complete and lowering of pipes , strainers, blind pipes etc. complete.
(a) For depth upto 250 metre for 100 mm dia. Tube well with top enlargement of 200 mm dia.(upto 50 metre).
(ii) Next 50 metre</t>
  </si>
  <si>
    <t>Labour for boring through any type of soil for sinking tube well of required dia. With top enlargement by rig boring system 9either by reserve circulation or by direct rotary method ) including hire charges and labour for rig machine , tools and plants , staging, force pumping set and making arrangement for water required for boring etc. complete and lowering of pipes , strainers, blind pipes etc. complete.
(a) For depth upto 250 metre for 100 mm dia. Tube well with top enlargement of 200 mm dia.(upto 50 metre).
(iii) Next 50 metre</t>
  </si>
  <si>
    <t>Labour for boring through any type of soil for sinking tube well of required dia. With top enlargement by rig boring system 9either by reserve circulation or by direct rotary method ) including hire charges and labour for rig machine , tools and plants , staging, force pumping set and making arrangement for water required for boring etc. complete and lowering of pipes , strainers, blind pipes etc. complete.
(a) For depth upto 250 metre for 100 mm dia. Tube well with top enlargement of 200 mm dia.(upto 50 metre).
(iv)Rest 100 metre</t>
  </si>
  <si>
    <t>Supply of PVC pipes &amp; fittings schedule 80 ( medium duty) confoming to ASTMD-1785 and threded tomatch with G.I pipes as per IS : 1239 (Part-I)
a) 100 mm dia PVC Pipes</t>
  </si>
  <si>
    <t>Supply of 100 mm x 65 mm dia PVC Reducing Tee (For header)</t>
  </si>
  <si>
    <t>Supply of 100mm dia PVC nipple short piece 150mm long</t>
  </si>
  <si>
    <t>Supply of 100mm dia PVC end plug</t>
  </si>
  <si>
    <t xml:space="preserve">Supply of 65 mm x 50 mm dia PVC Reducing socket (For delivery Line from header) </t>
  </si>
  <si>
    <r>
      <t xml:space="preserve">Supply of  50 mm dia PVC Union
    </t>
    </r>
    <r>
      <rPr>
        <b/>
        <sz val="9"/>
        <color indexed="8"/>
        <rFont val="Calibri"/>
        <family val="2"/>
      </rPr>
      <t xml:space="preserve"> (A)-(II) G.I. pipe &amp; fittings item no -(I)</t>
    </r>
  </si>
  <si>
    <r>
      <t xml:space="preserve">Supply of 50 mm dia PVC Flange
    </t>
    </r>
    <r>
      <rPr>
        <b/>
        <sz val="9"/>
        <color indexed="8"/>
        <rFont val="Calibri"/>
        <family val="2"/>
      </rPr>
      <t xml:space="preserve"> (A)-(II) G.I. pipe &amp; fittings item no -(G)</t>
    </r>
  </si>
  <si>
    <t>Supplying &amp; laying as per IRC-SP:063-2004 paver unit of any shade of approved quality as per relevant IS code,laid in pattern as directed in pavement, footpath, driveway(paver block only), etc including necessary underlay complete in all respect with all labour and material. [Border concrete if necessary to be paid separately]. Note: Sub-grade CBR should not be less than 5. 60 mm thick interlocking designer concrete paver block M-35 grade for light-traffic zone, commercial &amp; office complex, tourist resort as per IS: 15658-2006 (over 20-40 mm medium sand bed on 250mm thk WBM/ WMM base course &amp; 250 mm thk bound gnaular /granular sub-base course &amp; filling the interstices of blocks with fine sand by brooming &amp; subsequent watering , including cost of sand for sand bed but excluding cost of base, sub-base course &amp; subgradepreparation). 
 (ii) Coloured Decorative</t>
  </si>
  <si>
    <t>Construction of Sub Base using Local Materials, spreading in uniform layers with Motor grader on prepared surface, including screening the metal as necessary, mixing by mix in place method with Rotavator at OMC, and compacting with vibratory roller to achieve the desired density, lighting, guarding and barricading including cost and carriage of all materials and making necessary earthen bundh of one metre wide on each side to protect the edges complete as per Clause 401 of Specifications for Road &amp; Bridge Works of MoRT&amp;H (5th Revision).
For Construction of Sub Base by compacting 1st class brick aggregates (40 mm down) and sand (in proportion of 60:40).</t>
  </si>
  <si>
    <r>
      <t>Supply &amp; fixing LED Skirting light (Make Lagrand, cat no - 675597) 3 - module type  for</t>
    </r>
    <r>
      <rPr>
        <b/>
        <sz val="9"/>
        <color indexed="8"/>
        <rFont val="Book Antiqua"/>
        <family val="1"/>
      </rPr>
      <t xml:space="preserve"> night lamp</t>
    </r>
    <r>
      <rPr>
        <sz val="9"/>
        <color indexed="8"/>
        <rFont val="Book Antiqua"/>
        <family val="1"/>
      </rPr>
      <t xml:space="preserve"> purpose </t>
    </r>
  </si>
  <si>
    <t>Electrical Works (NON-SCHEDULE ITEM)</t>
  </si>
  <si>
    <t>Name of Work:  Infrastructural upgradation of Mondarmoni Coastal Police Station in the district of Purba Medinipur – Construction of O.C. Quarter, Barrack, Kitchen and Dining Room, Change Room, Boundary Wall, Gate, Sentry Post, Land Development, Internal Roads, Plinth Protection, Tube well with Submersible Pump.</t>
  </si>
  <si>
    <t>Contract No: WBPHIDCL/ACE/NIT- 91(e)/2018-2019 (2nd Call)</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</si>
</sst>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0.000000"/>
    <numFmt numFmtId="182" formatCode="0.0000000"/>
    <numFmt numFmtId="183" formatCode="0.00000000"/>
  </numFmts>
  <fonts count="8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9"/>
      <name val="Book Antiqua"/>
      <family val="1"/>
    </font>
    <font>
      <b/>
      <sz val="9"/>
      <name val="Book Antiqua"/>
      <family val="1"/>
    </font>
    <font>
      <sz val="9"/>
      <color indexed="8"/>
      <name val="Book Antiqua"/>
      <family val="1"/>
    </font>
    <font>
      <b/>
      <sz val="9"/>
      <color indexed="8"/>
      <name val="Book Antiqua"/>
      <family val="1"/>
    </font>
    <font>
      <b/>
      <sz val="10"/>
      <color indexed="8"/>
      <name val="Book Antiqua"/>
      <family val="1"/>
    </font>
    <font>
      <b/>
      <sz val="9"/>
      <color indexed="8"/>
      <name val="Calibri"/>
      <family val="2"/>
    </font>
    <font>
      <b/>
      <sz val="12"/>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9"/>
      <color theme="1"/>
      <name val="Book Antiqua"/>
      <family val="1"/>
    </font>
    <font>
      <b/>
      <sz val="9"/>
      <color theme="1"/>
      <name val="Book Antiqua"/>
      <family val="1"/>
    </font>
    <font>
      <b/>
      <sz val="10"/>
      <color theme="1"/>
      <name val="Book Antiqua"/>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99">
    <xf numFmtId="0" fontId="0" fillId="0" borderId="0" xfId="0" applyFont="1" applyAlignment="1">
      <alignment/>
    </xf>
    <xf numFmtId="0" fontId="3" fillId="0" borderId="0" xfId="58" applyNumberFormat="1" applyFont="1" applyFill="1" applyBorder="1" applyAlignment="1">
      <alignment vertical="center"/>
      <protection/>
    </xf>
    <xf numFmtId="0" fontId="70" fillId="0" borderId="0" xfId="58" applyNumberFormat="1" applyFont="1" applyFill="1" applyBorder="1" applyAlignment="1" applyProtection="1">
      <alignment vertical="center"/>
      <protection locked="0"/>
    </xf>
    <xf numFmtId="0" fontId="70"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1"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70"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70"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70"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70" fillId="0" borderId="0" xfId="58" applyNumberFormat="1" applyFont="1" applyFill="1" applyAlignment="1">
      <alignment vertical="top"/>
      <protection/>
    </xf>
    <xf numFmtId="0" fontId="72" fillId="0" borderId="12" xfId="58" applyNumberFormat="1" applyFont="1" applyFill="1" applyBorder="1" applyAlignment="1" applyProtection="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70" fillId="0" borderId="0" xfId="58" applyNumberFormat="1" applyFont="1" applyFill="1" applyAlignment="1" applyProtection="1">
      <alignment vertical="top"/>
      <protection/>
    </xf>
    <xf numFmtId="0" fontId="0" fillId="0" borderId="0" xfId="58" applyNumberFormat="1" applyFill="1">
      <alignment/>
      <protection/>
    </xf>
    <xf numFmtId="0" fontId="73" fillId="0" borderId="0" xfId="58" applyNumberFormat="1" applyFont="1" applyFill="1">
      <alignment/>
      <protection/>
    </xf>
    <xf numFmtId="0" fontId="74" fillId="0" borderId="0" xfId="62" applyNumberFormat="1" applyFont="1" applyFill="1" applyBorder="1" applyAlignment="1" applyProtection="1">
      <alignment horizontal="center" vertical="center"/>
      <protection/>
    </xf>
    <xf numFmtId="0" fontId="2" fillId="0" borderId="13" xfId="62" applyNumberFormat="1" applyFont="1" applyFill="1" applyBorder="1" applyAlignment="1" applyProtection="1">
      <alignment horizontal="left" vertical="top" wrapText="1"/>
      <protection/>
    </xf>
    <xf numFmtId="0" fontId="2" fillId="0" borderId="12" xfId="62" applyNumberFormat="1" applyFont="1" applyFill="1" applyBorder="1" applyAlignment="1">
      <alignment horizontal="center" vertical="top" wrapText="1"/>
      <protection/>
    </xf>
    <xf numFmtId="0" fontId="75" fillId="0" borderId="10" xfId="62" applyNumberFormat="1" applyFont="1" applyFill="1" applyBorder="1" applyAlignment="1">
      <alignment vertical="top" wrapText="1"/>
      <protection/>
    </xf>
    <xf numFmtId="0" fontId="3" fillId="0" borderId="11" xfId="62" applyNumberFormat="1" applyFont="1" applyFill="1" applyBorder="1" applyAlignment="1">
      <alignment horizontal="center" vertical="top"/>
      <protection/>
    </xf>
    <xf numFmtId="0" fontId="2" fillId="0" borderId="11" xfId="62" applyNumberFormat="1" applyFont="1" applyFill="1" applyBorder="1" applyAlignment="1">
      <alignment horizontal="left" vertical="top"/>
      <protection/>
    </xf>
    <xf numFmtId="0" fontId="2" fillId="0" borderId="13" xfId="62" applyNumberFormat="1" applyFont="1" applyFill="1" applyBorder="1" applyAlignment="1">
      <alignment horizontal="left" vertical="top"/>
      <protection/>
    </xf>
    <xf numFmtId="0" fontId="3" fillId="0" borderId="12" xfId="62" applyNumberFormat="1" applyFont="1" applyFill="1" applyBorder="1" applyAlignment="1">
      <alignment vertical="top"/>
      <protection/>
    </xf>
    <xf numFmtId="0" fontId="3" fillId="0" borderId="14" xfId="62" applyNumberFormat="1" applyFont="1" applyFill="1" applyBorder="1" applyAlignment="1">
      <alignment vertical="top"/>
      <protection/>
    </xf>
    <xf numFmtId="0" fontId="6" fillId="0" borderId="15" xfId="62" applyNumberFormat="1" applyFont="1" applyFill="1" applyBorder="1" applyAlignment="1">
      <alignment vertical="top"/>
      <protection/>
    </xf>
    <xf numFmtId="0" fontId="3" fillId="0" borderId="15" xfId="62" applyNumberFormat="1" applyFont="1" applyFill="1" applyBorder="1" applyAlignment="1">
      <alignment vertical="top"/>
      <protection/>
    </xf>
    <xf numFmtId="0" fontId="2" fillId="0" borderId="15" xfId="62" applyNumberFormat="1" applyFont="1" applyFill="1" applyBorder="1" applyAlignment="1">
      <alignment horizontal="left" vertical="top"/>
      <protection/>
    </xf>
    <xf numFmtId="0" fontId="14" fillId="0" borderId="10" xfId="62" applyNumberFormat="1" applyFont="1" applyFill="1" applyBorder="1" applyAlignment="1" applyProtection="1">
      <alignment vertical="center" wrapText="1"/>
      <protection locked="0"/>
    </xf>
    <xf numFmtId="0" fontId="76" fillId="33" borderId="10" xfId="62" applyNumberFormat="1" applyFont="1" applyFill="1" applyBorder="1" applyAlignment="1" applyProtection="1">
      <alignment vertical="center" wrapText="1"/>
      <protection locked="0"/>
    </xf>
    <xf numFmtId="0" fontId="72" fillId="0" borderId="10" xfId="62" applyNumberFormat="1" applyFont="1" applyFill="1" applyBorder="1" applyAlignment="1">
      <alignment vertical="top"/>
      <protection/>
    </xf>
    <xf numFmtId="0" fontId="13" fillId="0" borderId="10" xfId="62" applyNumberFormat="1" applyFont="1" applyFill="1" applyBorder="1" applyAlignment="1" applyProtection="1">
      <alignment vertical="center" wrapText="1"/>
      <protection locked="0"/>
    </xf>
    <xf numFmtId="0" fontId="13" fillId="0" borderId="10" xfId="67" applyNumberFormat="1" applyFont="1" applyFill="1" applyBorder="1" applyAlignment="1" applyProtection="1">
      <alignment vertical="center" wrapText="1"/>
      <protection locked="0"/>
    </xf>
    <xf numFmtId="0" fontId="14" fillId="0" borderId="10" xfId="62" applyNumberFormat="1" applyFont="1" applyFill="1" applyBorder="1" applyAlignment="1" applyProtection="1">
      <alignment vertical="center" wrapText="1"/>
      <protection/>
    </xf>
    <xf numFmtId="0" fontId="11" fillId="0" borderId="0" xfId="62" applyNumberFormat="1" applyFill="1">
      <alignment/>
      <protection/>
    </xf>
    <xf numFmtId="2" fontId="77" fillId="0" borderId="11" xfId="62" applyNumberFormat="1" applyFont="1" applyFill="1" applyBorder="1" applyAlignment="1">
      <alignment vertical="top"/>
      <protection/>
    </xf>
    <xf numFmtId="10" fontId="78" fillId="33" borderId="10" xfId="67" applyNumberFormat="1" applyFont="1" applyFill="1" applyBorder="1" applyAlignment="1" applyProtection="1">
      <alignment horizontal="center" vertical="center"/>
      <protection locked="0"/>
    </xf>
    <xf numFmtId="2" fontId="6" fillId="0" borderId="16" xfId="62" applyNumberFormat="1" applyFont="1" applyFill="1" applyBorder="1" applyAlignment="1">
      <alignment horizontal="right" vertical="top"/>
      <protection/>
    </xf>
    <xf numFmtId="2" fontId="6" fillId="0" borderId="17" xfId="62" applyNumberFormat="1" applyFont="1" applyFill="1" applyBorder="1" applyAlignment="1">
      <alignment vertical="top"/>
      <protection/>
    </xf>
    <xf numFmtId="0" fontId="17" fillId="0" borderId="11" xfId="62" applyNumberFormat="1" applyFont="1" applyFill="1" applyBorder="1" applyAlignment="1">
      <alignment vertical="top" wrapText="1"/>
      <protection/>
    </xf>
    <xf numFmtId="2" fontId="6" fillId="0" borderId="11" xfId="42" applyNumberFormat="1" applyFont="1" applyFill="1" applyBorder="1" applyAlignment="1">
      <alignment vertical="top"/>
    </xf>
    <xf numFmtId="0" fontId="79" fillId="0" borderId="11" xfId="62" applyNumberFormat="1" applyFont="1" applyFill="1" applyBorder="1" applyAlignment="1">
      <alignment horizontal="left" vertical="center" wrapText="1" readingOrder="1"/>
      <protection/>
    </xf>
    <xf numFmtId="172" fontId="3" fillId="0" borderId="11" xfId="62"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2"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2" applyNumberFormat="1" applyFont="1" applyFill="1" applyBorder="1" applyAlignment="1">
      <alignment horizontal="right" vertical="center" readingOrder="1"/>
      <protection/>
    </xf>
    <xf numFmtId="172" fontId="2" fillId="0" borderId="20" xfId="62" applyNumberFormat="1" applyFont="1" applyFill="1" applyBorder="1" applyAlignment="1">
      <alignment horizontal="right" vertical="center" readingOrder="1"/>
      <protection/>
    </xf>
    <xf numFmtId="0" fontId="2" fillId="0" borderId="11" xfId="58" applyNumberFormat="1" applyFont="1" applyFill="1" applyBorder="1" applyAlignment="1" applyProtection="1">
      <alignment horizontal="right" vertical="center" readingOrder="1"/>
      <protection locked="0"/>
    </xf>
    <xf numFmtId="0" fontId="2" fillId="33" borderId="18"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20" xfId="62" applyNumberFormat="1" applyFont="1" applyFill="1" applyBorder="1" applyAlignment="1">
      <alignment horizontal="right" vertical="center" readingOrder="1"/>
      <protection/>
    </xf>
    <xf numFmtId="2" fontId="2" fillId="0" borderId="20" xfId="61" applyNumberFormat="1" applyFont="1" applyFill="1" applyBorder="1" applyAlignment="1">
      <alignment horizontal="right" vertical="center" readingOrder="1"/>
      <protection/>
    </xf>
    <xf numFmtId="0" fontId="18" fillId="0" borderId="13" xfId="0" applyFont="1" applyFill="1" applyBorder="1" applyAlignment="1">
      <alignment horizontal="justify" vertical="top" wrapText="1"/>
    </xf>
    <xf numFmtId="43" fontId="0" fillId="0" borderId="11" xfId="42" applyFont="1" applyFill="1" applyBorder="1" applyAlignment="1">
      <alignment horizontal="center"/>
    </xf>
    <xf numFmtId="0" fontId="19" fillId="0" borderId="13" xfId="0" applyFont="1" applyFill="1" applyBorder="1" applyAlignment="1">
      <alignment horizontal="justify" vertical="top" wrapText="1"/>
    </xf>
    <xf numFmtId="174" fontId="80" fillId="0" borderId="11" xfId="0" applyNumberFormat="1" applyFont="1" applyFill="1" applyBorder="1" applyAlignment="1">
      <alignment horizontal="center" vertical="center" wrapText="1"/>
    </xf>
    <xf numFmtId="0" fontId="80" fillId="0" borderId="11" xfId="0" applyFont="1" applyFill="1" applyBorder="1" applyAlignment="1">
      <alignment horizontal="center" vertical="center" wrapText="1"/>
    </xf>
    <xf numFmtId="2" fontId="81" fillId="0" borderId="11" xfId="0" applyNumberFormat="1" applyFont="1" applyFill="1" applyBorder="1" applyAlignment="1">
      <alignment horizontal="center" vertical="center" wrapText="1"/>
    </xf>
    <xf numFmtId="0" fontId="80" fillId="0" borderId="13" xfId="0" applyFont="1" applyFill="1" applyBorder="1" applyAlignment="1">
      <alignment horizontal="justify" vertical="top" wrapText="1"/>
    </xf>
    <xf numFmtId="0" fontId="82" fillId="0" borderId="13" xfId="0" applyFont="1" applyFill="1" applyBorder="1" applyAlignment="1">
      <alignment horizontal="justify" vertical="top" wrapText="1"/>
    </xf>
    <xf numFmtId="0" fontId="20" fillId="0" borderId="13" xfId="0" applyFont="1" applyFill="1" applyBorder="1" applyAlignment="1">
      <alignment horizontal="justify" vertical="top" wrapText="1"/>
    </xf>
    <xf numFmtId="0" fontId="3" fillId="0" borderId="0" xfId="58" applyNumberFormat="1" applyFont="1" applyFill="1" applyBorder="1" applyAlignment="1" applyProtection="1">
      <alignment vertical="center"/>
      <protection locked="0"/>
    </xf>
    <xf numFmtId="0" fontId="3" fillId="0" borderId="0" xfId="58" applyNumberFormat="1" applyFont="1" applyFill="1" applyBorder="1">
      <alignment/>
      <protection/>
    </xf>
    <xf numFmtId="0" fontId="3" fillId="0" borderId="0" xfId="58" applyNumberFormat="1" applyFont="1" applyFill="1" applyBorder="1" applyAlignment="1">
      <alignment vertical="top"/>
      <protection/>
    </xf>
    <xf numFmtId="2" fontId="81" fillId="0" borderId="0" xfId="0" applyNumberFormat="1" applyFont="1" applyFill="1" applyBorder="1" applyAlignment="1">
      <alignment horizontal="center" vertical="center" wrapText="1"/>
    </xf>
    <xf numFmtId="174" fontId="3" fillId="0" borderId="0" xfId="58" applyNumberFormat="1" applyFont="1" applyFill="1" applyBorder="1" applyAlignment="1">
      <alignment vertical="top"/>
      <protection/>
    </xf>
    <xf numFmtId="0" fontId="3" fillId="0" borderId="0" xfId="62" applyNumberFormat="1" applyFont="1" applyFill="1" applyBorder="1" applyAlignment="1">
      <alignment vertical="center" readingOrder="1"/>
      <protection/>
    </xf>
    <xf numFmtId="0" fontId="3" fillId="0" borderId="0" xfId="58" applyNumberFormat="1" applyFont="1" applyFill="1" applyBorder="1" applyAlignment="1" applyProtection="1">
      <alignment vertical="top"/>
      <protection/>
    </xf>
    <xf numFmtId="2" fontId="3" fillId="0" borderId="0" xfId="58" applyNumberFormat="1" applyFont="1" applyFill="1" applyBorder="1" applyAlignment="1" applyProtection="1">
      <alignment vertical="top"/>
      <protection/>
    </xf>
    <xf numFmtId="0" fontId="0" fillId="0" borderId="0" xfId="58" applyNumberFormat="1" applyFill="1" applyBorder="1">
      <alignment/>
      <protection/>
    </xf>
    <xf numFmtId="0" fontId="3" fillId="0" borderId="11" xfId="62" applyNumberFormat="1" applyFont="1" applyFill="1" applyBorder="1" applyAlignment="1">
      <alignment vertical="center" wrapText="1" readingOrder="1"/>
      <protection/>
    </xf>
    <xf numFmtId="0" fontId="3" fillId="0" borderId="11" xfId="62" applyNumberFormat="1" applyFont="1" applyFill="1" applyBorder="1" applyAlignment="1">
      <alignment vertical="top" wrapText="1"/>
      <protection/>
    </xf>
    <xf numFmtId="0" fontId="2" fillId="0" borderId="13"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3" xfId="62" applyNumberFormat="1" applyFont="1" applyFill="1" applyBorder="1" applyAlignment="1">
      <alignment horizontal="center" vertical="top" wrapText="1"/>
      <protection/>
    </xf>
    <xf numFmtId="0" fontId="6" fillId="0" borderId="15" xfId="62" applyNumberFormat="1" applyFont="1" applyFill="1" applyBorder="1" applyAlignment="1">
      <alignment horizontal="center" vertical="top" wrapText="1"/>
      <protection/>
    </xf>
    <xf numFmtId="0" fontId="6" fillId="0" borderId="17" xfId="62" applyNumberFormat="1" applyFont="1" applyFill="1" applyBorder="1" applyAlignment="1">
      <alignment horizontal="center" vertical="top" wrapText="1"/>
      <protection/>
    </xf>
    <xf numFmtId="0" fontId="83"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1" fillId="0" borderId="21" xfId="58" applyNumberFormat="1" applyFont="1" applyFill="1" applyBorder="1" applyAlignment="1" applyProtection="1">
      <alignment horizontal="center" wrapText="1"/>
      <protection locked="0"/>
    </xf>
    <xf numFmtId="0" fontId="2" fillId="33" borderId="13" xfId="62" applyNumberFormat="1" applyFont="1" applyFill="1" applyBorder="1" applyAlignment="1" applyProtection="1">
      <alignment horizontal="left" vertical="top"/>
      <protection locked="0"/>
    </xf>
    <xf numFmtId="0" fontId="2" fillId="0" borderId="15" xfId="62" applyNumberFormat="1" applyFont="1" applyFill="1" applyBorder="1" applyAlignment="1" applyProtection="1">
      <alignment horizontal="left" vertical="top"/>
      <protection locked="0"/>
    </xf>
    <xf numFmtId="0" fontId="2" fillId="0" borderId="17" xfId="62"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3" xfId="61"/>
    <cellStyle name="Normal 4"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268"/>
  <sheetViews>
    <sheetView showGridLines="0" zoomScalePageLayoutView="0" workbookViewId="0" topLeftCell="B1">
      <selection activeCell="B8" sqref="B8:BC8"/>
    </sheetView>
  </sheetViews>
  <sheetFormatPr defaultColWidth="9.140625" defaultRowHeight="15"/>
  <cols>
    <col min="1" max="1" width="13.57421875" style="21" customWidth="1"/>
    <col min="2" max="2" width="44.57421875" style="21" customWidth="1"/>
    <col min="3" max="3" width="26.421875" style="21" hidden="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1"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57" width="9.140625" style="83" customWidth="1"/>
    <col min="58" max="58" width="22.57421875" style="83" hidden="1" customWidth="1"/>
    <col min="59" max="59" width="9.28125" style="83" hidden="1" customWidth="1"/>
    <col min="60" max="60" width="9.140625" style="83" customWidth="1"/>
    <col min="61" max="238" width="9.140625" style="21" customWidth="1"/>
    <col min="239" max="243" width="9.140625" style="22" customWidth="1"/>
    <col min="244" max="16384" width="9.140625" style="21" customWidth="1"/>
  </cols>
  <sheetData>
    <row r="1" spans="1:243" s="1" customFormat="1" ht="27" customHeight="1">
      <c r="A1" s="92" t="str">
        <f>B2&amp;" BoQ"</f>
        <v>Percentage BoQ</v>
      </c>
      <c r="B1" s="92"/>
      <c r="C1" s="92"/>
      <c r="D1" s="92"/>
      <c r="E1" s="92"/>
      <c r="F1" s="92"/>
      <c r="G1" s="92"/>
      <c r="H1" s="92"/>
      <c r="I1" s="92"/>
      <c r="J1" s="92"/>
      <c r="K1" s="92"/>
      <c r="L1" s="92"/>
      <c r="O1" s="2"/>
      <c r="P1" s="2"/>
      <c r="Q1" s="3"/>
      <c r="IE1" s="3"/>
      <c r="IF1" s="3"/>
      <c r="IG1" s="3"/>
      <c r="IH1" s="3"/>
      <c r="II1" s="3"/>
    </row>
    <row r="2" spans="1:17" s="1" customFormat="1" ht="25.5" customHeight="1" hidden="1">
      <c r="A2" s="23" t="s">
        <v>4</v>
      </c>
      <c r="B2" s="23" t="s">
        <v>63</v>
      </c>
      <c r="C2" s="23" t="s">
        <v>5</v>
      </c>
      <c r="D2" s="23" t="s">
        <v>6</v>
      </c>
      <c r="E2" s="23"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93" t="s">
        <v>454</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75" customHeight="1">
      <c r="A5" s="93" t="s">
        <v>585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75" customHeight="1">
      <c r="A6" s="93" t="s">
        <v>586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37.5" customHeight="1">
      <c r="A8" s="24" t="s">
        <v>9</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BD8" s="75"/>
      <c r="BE8" s="75"/>
      <c r="BF8" s="75"/>
      <c r="BG8" s="75"/>
      <c r="BH8" s="75"/>
      <c r="IE8" s="8"/>
      <c r="IF8" s="8"/>
      <c r="IG8" s="8"/>
      <c r="IH8" s="8"/>
      <c r="II8" s="8"/>
    </row>
    <row r="9" spans="1:243" s="9" customFormat="1" ht="61.5" customHeight="1">
      <c r="A9" s="86" t="s">
        <v>10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BD9" s="1"/>
      <c r="BE9" s="1"/>
      <c r="BF9" s="1"/>
      <c r="BG9" s="1"/>
      <c r="BH9" s="1"/>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76"/>
      <c r="BE10" s="76"/>
      <c r="BF10" s="76"/>
      <c r="BG10" s="76"/>
      <c r="BH10" s="76"/>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76"/>
      <c r="BE11" s="76"/>
      <c r="BF11" s="76"/>
      <c r="BG11" s="76"/>
      <c r="BH11" s="76"/>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76"/>
      <c r="BE12" s="76"/>
      <c r="BF12" s="76"/>
      <c r="BG12" s="76"/>
      <c r="BH12" s="76"/>
      <c r="IE12" s="13"/>
      <c r="IF12" s="13"/>
      <c r="IG12" s="13"/>
      <c r="IH12" s="13"/>
      <c r="II12" s="13"/>
    </row>
    <row r="13" spans="1:243" s="15" customFormat="1" ht="29.25" customHeight="1">
      <c r="A13" s="27">
        <v>1</v>
      </c>
      <c r="B13" s="46" t="s">
        <v>354</v>
      </c>
      <c r="C13" s="48" t="s">
        <v>34</v>
      </c>
      <c r="D13" s="49"/>
      <c r="E13" s="50"/>
      <c r="F13" s="51"/>
      <c r="G13" s="52"/>
      <c r="H13" s="52"/>
      <c r="I13" s="51"/>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0"/>
      <c r="BC13" s="84"/>
      <c r="BD13" s="77"/>
      <c r="BE13" s="77"/>
      <c r="BF13" s="77"/>
      <c r="BG13" s="77"/>
      <c r="BH13" s="77"/>
      <c r="IE13" s="16">
        <v>1</v>
      </c>
      <c r="IF13" s="16" t="s">
        <v>35</v>
      </c>
      <c r="IG13" s="16" t="s">
        <v>36</v>
      </c>
      <c r="IH13" s="16">
        <v>10</v>
      </c>
      <c r="II13" s="16" t="s">
        <v>37</v>
      </c>
    </row>
    <row r="14" spans="1:243" s="15" customFormat="1" ht="121.5">
      <c r="A14" s="27">
        <v>2</v>
      </c>
      <c r="B14" s="66" t="s">
        <v>355</v>
      </c>
      <c r="C14" s="48" t="s">
        <v>317</v>
      </c>
      <c r="D14" s="69">
        <v>1244.732</v>
      </c>
      <c r="E14" s="70" t="s">
        <v>308</v>
      </c>
      <c r="F14" s="71">
        <v>134.92</v>
      </c>
      <c r="G14" s="61"/>
      <c r="H14" s="52"/>
      <c r="I14" s="51" t="s">
        <v>39</v>
      </c>
      <c r="J14" s="53">
        <f>IF(I14="Less(-)",-1,1)</f>
        <v>1</v>
      </c>
      <c r="K14" s="54" t="s">
        <v>64</v>
      </c>
      <c r="L14" s="54" t="s">
        <v>7</v>
      </c>
      <c r="M14" s="62"/>
      <c r="N14" s="61"/>
      <c r="O14" s="61"/>
      <c r="P14" s="63"/>
      <c r="Q14" s="61"/>
      <c r="R14" s="61"/>
      <c r="S14" s="63"/>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4">
        <f>total_amount_ba($B$2,$D$2,D14,F14,J14,K14,M14)</f>
        <v>167939.24</v>
      </c>
      <c r="BB14" s="65">
        <f>BA14+SUM(N14:AZ14)</f>
        <v>167939.24</v>
      </c>
      <c r="BC14" s="84" t="str">
        <f>SpellNumber(L14,BB14)</f>
        <v>INR  One Lakh Sixty Seven Thousand Nine Hundred &amp; Thirty Nine  and Paise Twenty Four Only</v>
      </c>
      <c r="BD14" s="78">
        <v>119.27</v>
      </c>
      <c r="BE14" s="1">
        <f>BD14*1.12*1.01</f>
        <v>134.918224</v>
      </c>
      <c r="BF14" s="77"/>
      <c r="BG14" s="77"/>
      <c r="BH14" s="77"/>
      <c r="IE14" s="16">
        <v>2</v>
      </c>
      <c r="IF14" s="16" t="s">
        <v>35</v>
      </c>
      <c r="IG14" s="16" t="s">
        <v>44</v>
      </c>
      <c r="IH14" s="16">
        <v>10</v>
      </c>
      <c r="II14" s="16" t="s">
        <v>38</v>
      </c>
    </row>
    <row r="15" spans="1:243" s="15" customFormat="1" ht="135">
      <c r="A15" s="27">
        <v>3</v>
      </c>
      <c r="B15" s="66" t="s">
        <v>561</v>
      </c>
      <c r="C15" s="48" t="s">
        <v>318</v>
      </c>
      <c r="D15" s="69">
        <v>341.288</v>
      </c>
      <c r="E15" s="70" t="s">
        <v>308</v>
      </c>
      <c r="F15" s="71">
        <v>217.62</v>
      </c>
      <c r="G15" s="61"/>
      <c r="H15" s="52"/>
      <c r="I15" s="51" t="s">
        <v>39</v>
      </c>
      <c r="J15" s="53">
        <f aca="true" t="shared" si="0" ref="J15:J79">IF(I15="Less(-)",-1,1)</f>
        <v>1</v>
      </c>
      <c r="K15" s="54" t="s">
        <v>64</v>
      </c>
      <c r="L15" s="54" t="s">
        <v>7</v>
      </c>
      <c r="M15" s="62"/>
      <c r="N15" s="61"/>
      <c r="O15" s="61"/>
      <c r="P15" s="63"/>
      <c r="Q15" s="61"/>
      <c r="R15" s="61"/>
      <c r="S15" s="63"/>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4">
        <f aca="true" t="shared" si="1" ref="BA15:BA79">total_amount_ba($B$2,$D$2,D15,F15,J15,K15,M15)</f>
        <v>74271.09</v>
      </c>
      <c r="BB15" s="65">
        <f aca="true" t="shared" si="2" ref="BB15:BB79">BA15+SUM(N15:AZ15)</f>
        <v>74271.09</v>
      </c>
      <c r="BC15" s="84" t="str">
        <f aca="true" t="shared" si="3" ref="BC15:BC79">SpellNumber(L15,BB15)</f>
        <v>INR  Seventy Four Thousand Two Hundred &amp; Seventy One  and Paise Nine Only</v>
      </c>
      <c r="BD15" s="78">
        <v>192.38</v>
      </c>
      <c r="BE15" s="1">
        <f aca="true" t="shared" si="4" ref="BE15:BE78">BD15*1.12*1.01</f>
        <v>217.620256</v>
      </c>
      <c r="BF15" s="77"/>
      <c r="BG15" s="77"/>
      <c r="BH15" s="77"/>
      <c r="IE15" s="16">
        <v>3</v>
      </c>
      <c r="IF15" s="16" t="s">
        <v>46</v>
      </c>
      <c r="IG15" s="16" t="s">
        <v>47</v>
      </c>
      <c r="IH15" s="16">
        <v>10</v>
      </c>
      <c r="II15" s="16" t="s">
        <v>38</v>
      </c>
    </row>
    <row r="16" spans="1:243" s="15" customFormat="1" ht="56.25" customHeight="1">
      <c r="A16" s="27">
        <v>4</v>
      </c>
      <c r="B16" s="66" t="s">
        <v>356</v>
      </c>
      <c r="C16" s="48" t="s">
        <v>43</v>
      </c>
      <c r="D16" s="69">
        <v>724.326</v>
      </c>
      <c r="E16" s="70" t="s">
        <v>308</v>
      </c>
      <c r="F16" s="71">
        <v>87.71</v>
      </c>
      <c r="G16" s="61"/>
      <c r="H16" s="52"/>
      <c r="I16" s="51" t="s">
        <v>39</v>
      </c>
      <c r="J16" s="53">
        <f t="shared" si="0"/>
        <v>1</v>
      </c>
      <c r="K16" s="54" t="s">
        <v>64</v>
      </c>
      <c r="L16" s="54" t="s">
        <v>7</v>
      </c>
      <c r="M16" s="62"/>
      <c r="N16" s="61"/>
      <c r="O16" s="61"/>
      <c r="P16" s="63"/>
      <c r="Q16" s="61"/>
      <c r="R16" s="61"/>
      <c r="S16" s="63"/>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4">
        <f t="shared" si="1"/>
        <v>63530.63</v>
      </c>
      <c r="BB16" s="65">
        <f t="shared" si="2"/>
        <v>63530.63</v>
      </c>
      <c r="BC16" s="84" t="str">
        <f t="shared" si="3"/>
        <v>INR  Sixty Three Thousand Five Hundred &amp; Thirty  and Paise Sixty Three Only</v>
      </c>
      <c r="BD16" s="78">
        <v>77.54</v>
      </c>
      <c r="BE16" s="1">
        <f t="shared" si="4"/>
        <v>87.713248</v>
      </c>
      <c r="BF16" s="77"/>
      <c r="BG16" s="77"/>
      <c r="BH16" s="77"/>
      <c r="IE16" s="16">
        <v>1.01</v>
      </c>
      <c r="IF16" s="16" t="s">
        <v>40</v>
      </c>
      <c r="IG16" s="16" t="s">
        <v>36</v>
      </c>
      <c r="IH16" s="16">
        <v>123.223</v>
      </c>
      <c r="II16" s="16" t="s">
        <v>38</v>
      </c>
    </row>
    <row r="17" spans="1:243" s="15" customFormat="1" ht="87.75" customHeight="1">
      <c r="A17" s="27">
        <v>5</v>
      </c>
      <c r="B17" s="66" t="s">
        <v>357</v>
      </c>
      <c r="C17" s="48" t="s">
        <v>45</v>
      </c>
      <c r="D17" s="69">
        <v>2989.892</v>
      </c>
      <c r="E17" s="70" t="s">
        <v>308</v>
      </c>
      <c r="F17" s="71">
        <v>805.2</v>
      </c>
      <c r="G17" s="61"/>
      <c r="H17" s="52"/>
      <c r="I17" s="51" t="s">
        <v>39</v>
      </c>
      <c r="J17" s="53">
        <f t="shared" si="0"/>
        <v>1</v>
      </c>
      <c r="K17" s="54" t="s">
        <v>64</v>
      </c>
      <c r="L17" s="54" t="s">
        <v>7</v>
      </c>
      <c r="M17" s="62"/>
      <c r="N17" s="61"/>
      <c r="O17" s="61"/>
      <c r="P17" s="63"/>
      <c r="Q17" s="61"/>
      <c r="R17" s="61"/>
      <c r="S17" s="63"/>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64">
        <f t="shared" si="1"/>
        <v>2407461.04</v>
      </c>
      <c r="BB17" s="65">
        <f t="shared" si="2"/>
        <v>2407461.04</v>
      </c>
      <c r="BC17" s="84" t="str">
        <f t="shared" si="3"/>
        <v>INR  Twenty Four Lakh Seven Thousand Four Hundred &amp; Sixty One  and Paise Four Only</v>
      </c>
      <c r="BD17" s="78">
        <v>711.81</v>
      </c>
      <c r="BE17" s="1">
        <f t="shared" si="4"/>
        <v>805.199472</v>
      </c>
      <c r="BF17" s="77"/>
      <c r="BG17" s="77"/>
      <c r="BH17" s="77"/>
      <c r="IE17" s="16">
        <v>1.02</v>
      </c>
      <c r="IF17" s="16" t="s">
        <v>41</v>
      </c>
      <c r="IG17" s="16" t="s">
        <v>42</v>
      </c>
      <c r="IH17" s="16">
        <v>213</v>
      </c>
      <c r="II17" s="16" t="s">
        <v>38</v>
      </c>
    </row>
    <row r="18" spans="1:243" s="15" customFormat="1" ht="45" customHeight="1">
      <c r="A18" s="27">
        <v>6</v>
      </c>
      <c r="B18" s="66" t="s">
        <v>304</v>
      </c>
      <c r="C18" s="48" t="s">
        <v>48</v>
      </c>
      <c r="D18" s="69">
        <v>923.351</v>
      </c>
      <c r="E18" s="70" t="s">
        <v>307</v>
      </c>
      <c r="F18" s="71">
        <v>393.66</v>
      </c>
      <c r="G18" s="61"/>
      <c r="H18" s="52"/>
      <c r="I18" s="51" t="s">
        <v>39</v>
      </c>
      <c r="J18" s="53">
        <f t="shared" si="0"/>
        <v>1</v>
      </c>
      <c r="K18" s="54" t="s">
        <v>64</v>
      </c>
      <c r="L18" s="54" t="s">
        <v>7</v>
      </c>
      <c r="M18" s="62"/>
      <c r="N18" s="61"/>
      <c r="O18" s="61"/>
      <c r="P18" s="63"/>
      <c r="Q18" s="61"/>
      <c r="R18" s="61"/>
      <c r="S18" s="63"/>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4">
        <f t="shared" si="1"/>
        <v>363486.35</v>
      </c>
      <c r="BB18" s="65">
        <f t="shared" si="2"/>
        <v>363486.35</v>
      </c>
      <c r="BC18" s="84" t="str">
        <f t="shared" si="3"/>
        <v>INR  Three Lakh Sixty Three Thousand Four Hundred &amp; Eighty Six  and Paise Thirty Five Only</v>
      </c>
      <c r="BD18" s="78">
        <v>348</v>
      </c>
      <c r="BE18" s="1">
        <f t="shared" si="4"/>
        <v>393.6576</v>
      </c>
      <c r="BF18" s="77"/>
      <c r="BG18" s="77"/>
      <c r="BH18" s="77"/>
      <c r="IE18" s="16">
        <v>2</v>
      </c>
      <c r="IF18" s="16" t="s">
        <v>35</v>
      </c>
      <c r="IG18" s="16" t="s">
        <v>44</v>
      </c>
      <c r="IH18" s="16">
        <v>10</v>
      </c>
      <c r="II18" s="16" t="s">
        <v>38</v>
      </c>
    </row>
    <row r="19" spans="1:243" s="15" customFormat="1" ht="54">
      <c r="A19" s="27">
        <v>7</v>
      </c>
      <c r="B19" s="66" t="s">
        <v>358</v>
      </c>
      <c r="C19" s="48" t="s">
        <v>49</v>
      </c>
      <c r="D19" s="69">
        <v>130.525</v>
      </c>
      <c r="E19" s="70" t="s">
        <v>359</v>
      </c>
      <c r="F19" s="71">
        <v>6254.02</v>
      </c>
      <c r="G19" s="61"/>
      <c r="H19" s="52"/>
      <c r="I19" s="51" t="s">
        <v>39</v>
      </c>
      <c r="J19" s="53">
        <f>IF(I19="Less(-)",-1,1)</f>
        <v>1</v>
      </c>
      <c r="K19" s="54" t="s">
        <v>64</v>
      </c>
      <c r="L19" s="54" t="s">
        <v>7</v>
      </c>
      <c r="M19" s="62"/>
      <c r="N19" s="61"/>
      <c r="O19" s="61"/>
      <c r="P19" s="63"/>
      <c r="Q19" s="61"/>
      <c r="R19" s="61"/>
      <c r="S19" s="63"/>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64">
        <f>total_amount_ba($B$2,$D$2,D19,F19,J19,K19,M19)</f>
        <v>816305.96</v>
      </c>
      <c r="BB19" s="65">
        <f>BA19+SUM(N19:AZ19)</f>
        <v>816305.96</v>
      </c>
      <c r="BC19" s="84" t="str">
        <f>SpellNumber(L19,BB19)</f>
        <v>INR  Eight Lakh Sixteen Thousand Three Hundred &amp; Five  and Paise Ninety Six Only</v>
      </c>
      <c r="BD19" s="78">
        <v>5528.66</v>
      </c>
      <c r="BE19" s="1">
        <f t="shared" si="4"/>
        <v>6254.020192</v>
      </c>
      <c r="BF19" s="77"/>
      <c r="BG19" s="77"/>
      <c r="BH19" s="77"/>
      <c r="IE19" s="16">
        <v>2</v>
      </c>
      <c r="IF19" s="16" t="s">
        <v>35</v>
      </c>
      <c r="IG19" s="16" t="s">
        <v>44</v>
      </c>
      <c r="IH19" s="16">
        <v>10</v>
      </c>
      <c r="II19" s="16" t="s">
        <v>38</v>
      </c>
    </row>
    <row r="20" spans="1:243" s="15" customFormat="1" ht="57" customHeight="1">
      <c r="A20" s="27">
        <v>8</v>
      </c>
      <c r="B20" s="66" t="s">
        <v>360</v>
      </c>
      <c r="C20" s="48" t="s">
        <v>50</v>
      </c>
      <c r="D20" s="69">
        <v>9.74</v>
      </c>
      <c r="E20" s="70" t="s">
        <v>359</v>
      </c>
      <c r="F20" s="71">
        <v>6874.83</v>
      </c>
      <c r="G20" s="61"/>
      <c r="H20" s="52"/>
      <c r="I20" s="51" t="s">
        <v>39</v>
      </c>
      <c r="J20" s="53">
        <f t="shared" si="0"/>
        <v>1</v>
      </c>
      <c r="K20" s="54" t="s">
        <v>64</v>
      </c>
      <c r="L20" s="54" t="s">
        <v>7</v>
      </c>
      <c r="M20" s="62"/>
      <c r="N20" s="61"/>
      <c r="O20" s="61"/>
      <c r="P20" s="63"/>
      <c r="Q20" s="61"/>
      <c r="R20" s="61"/>
      <c r="S20" s="63"/>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64">
        <f t="shared" si="1"/>
        <v>66960.84</v>
      </c>
      <c r="BB20" s="65">
        <f t="shared" si="2"/>
        <v>66960.84</v>
      </c>
      <c r="BC20" s="84" t="str">
        <f t="shared" si="3"/>
        <v>INR  Sixty Six Thousand Nine Hundred &amp; Sixty  and Paise Eighty Four Only</v>
      </c>
      <c r="BD20" s="78">
        <v>6077.47</v>
      </c>
      <c r="BE20" s="1">
        <f t="shared" si="4"/>
        <v>6874.834064</v>
      </c>
      <c r="BF20" s="77"/>
      <c r="BG20" s="77"/>
      <c r="BH20" s="77"/>
      <c r="IE20" s="16">
        <v>3</v>
      </c>
      <c r="IF20" s="16" t="s">
        <v>46</v>
      </c>
      <c r="IG20" s="16" t="s">
        <v>47</v>
      </c>
      <c r="IH20" s="16">
        <v>10</v>
      </c>
      <c r="II20" s="16" t="s">
        <v>38</v>
      </c>
    </row>
    <row r="21" spans="1:243" s="15" customFormat="1" ht="189.75" customHeight="1">
      <c r="A21" s="27">
        <v>9</v>
      </c>
      <c r="B21" s="66" t="s">
        <v>361</v>
      </c>
      <c r="C21" s="48" t="s">
        <v>51</v>
      </c>
      <c r="D21" s="69">
        <v>608.806</v>
      </c>
      <c r="E21" s="70" t="s">
        <v>308</v>
      </c>
      <c r="F21" s="71">
        <v>7444.13</v>
      </c>
      <c r="G21" s="61"/>
      <c r="H21" s="52"/>
      <c r="I21" s="51" t="s">
        <v>39</v>
      </c>
      <c r="J21" s="53">
        <f t="shared" si="0"/>
        <v>1</v>
      </c>
      <c r="K21" s="54" t="s">
        <v>64</v>
      </c>
      <c r="L21" s="54" t="s">
        <v>7</v>
      </c>
      <c r="M21" s="62"/>
      <c r="N21" s="61"/>
      <c r="O21" s="61"/>
      <c r="P21" s="63"/>
      <c r="Q21" s="61"/>
      <c r="R21" s="61"/>
      <c r="S21" s="63"/>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64">
        <f t="shared" si="1"/>
        <v>4532031.01</v>
      </c>
      <c r="BB21" s="65">
        <f t="shared" si="2"/>
        <v>4532031.01</v>
      </c>
      <c r="BC21" s="84" t="str">
        <f t="shared" si="3"/>
        <v>INR  Forty Five Lakh Thirty Two Thousand  &amp;Thirty One  and Paise One Only</v>
      </c>
      <c r="BD21" s="78">
        <v>6580.74</v>
      </c>
      <c r="BE21" s="1">
        <f t="shared" si="4"/>
        <v>7444.133088</v>
      </c>
      <c r="BF21" s="77"/>
      <c r="BG21" s="77"/>
      <c r="BH21" s="77"/>
      <c r="IE21" s="16">
        <v>1.01</v>
      </c>
      <c r="IF21" s="16" t="s">
        <v>40</v>
      </c>
      <c r="IG21" s="16" t="s">
        <v>36</v>
      </c>
      <c r="IH21" s="16">
        <v>123.223</v>
      </c>
      <c r="II21" s="16" t="s">
        <v>38</v>
      </c>
    </row>
    <row r="22" spans="1:243" s="15" customFormat="1" ht="191.25" customHeight="1">
      <c r="A22" s="27">
        <v>10</v>
      </c>
      <c r="B22" s="66" t="s">
        <v>458</v>
      </c>
      <c r="C22" s="48" t="s">
        <v>52</v>
      </c>
      <c r="D22" s="69">
        <v>82.921</v>
      </c>
      <c r="E22" s="70" t="s">
        <v>308</v>
      </c>
      <c r="F22" s="71">
        <v>7551.6</v>
      </c>
      <c r="G22" s="61"/>
      <c r="H22" s="52"/>
      <c r="I22" s="51" t="s">
        <v>39</v>
      </c>
      <c r="J22" s="53">
        <f t="shared" si="0"/>
        <v>1</v>
      </c>
      <c r="K22" s="54" t="s">
        <v>64</v>
      </c>
      <c r="L22" s="54" t="s">
        <v>7</v>
      </c>
      <c r="M22" s="62"/>
      <c r="N22" s="61"/>
      <c r="O22" s="61"/>
      <c r="P22" s="63"/>
      <c r="Q22" s="61"/>
      <c r="R22" s="61"/>
      <c r="S22" s="63"/>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4">
        <f t="shared" si="1"/>
        <v>626186.22</v>
      </c>
      <c r="BB22" s="65">
        <f t="shared" si="2"/>
        <v>626186.22</v>
      </c>
      <c r="BC22" s="84" t="str">
        <f t="shared" si="3"/>
        <v>INR  Six Lakh Twenty Six Thousand One Hundred &amp; Eighty Six  and Paise Twenty Two Only</v>
      </c>
      <c r="BD22" s="78">
        <v>6675.74</v>
      </c>
      <c r="BE22" s="1">
        <f t="shared" si="4"/>
        <v>7551.597088</v>
      </c>
      <c r="BF22" s="77"/>
      <c r="BG22" s="77"/>
      <c r="BH22" s="77"/>
      <c r="IE22" s="16"/>
      <c r="IF22" s="16"/>
      <c r="IG22" s="16"/>
      <c r="IH22" s="16"/>
      <c r="II22" s="16"/>
    </row>
    <row r="23" spans="1:243" s="15" customFormat="1" ht="189" customHeight="1">
      <c r="A23" s="27">
        <v>11</v>
      </c>
      <c r="B23" s="66" t="s">
        <v>362</v>
      </c>
      <c r="C23" s="48" t="s">
        <v>53</v>
      </c>
      <c r="D23" s="69">
        <v>6.649</v>
      </c>
      <c r="E23" s="70" t="s">
        <v>308</v>
      </c>
      <c r="F23" s="71">
        <v>7659.06</v>
      </c>
      <c r="G23" s="61"/>
      <c r="H23" s="52"/>
      <c r="I23" s="51" t="s">
        <v>39</v>
      </c>
      <c r="J23" s="53">
        <f t="shared" si="0"/>
        <v>1</v>
      </c>
      <c r="K23" s="54" t="s">
        <v>64</v>
      </c>
      <c r="L23" s="54" t="s">
        <v>7</v>
      </c>
      <c r="M23" s="62"/>
      <c r="N23" s="61"/>
      <c r="O23" s="61"/>
      <c r="P23" s="63"/>
      <c r="Q23" s="61"/>
      <c r="R23" s="61"/>
      <c r="S23" s="63"/>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64">
        <f t="shared" si="1"/>
        <v>50925.09</v>
      </c>
      <c r="BB23" s="65">
        <f t="shared" si="2"/>
        <v>50925.09</v>
      </c>
      <c r="BC23" s="84" t="str">
        <f t="shared" si="3"/>
        <v>INR  Fifty Thousand Nine Hundred &amp; Twenty Five  and Paise Nine Only</v>
      </c>
      <c r="BD23" s="78">
        <v>6770.74</v>
      </c>
      <c r="BE23" s="1">
        <f t="shared" si="4"/>
        <v>7659.061088</v>
      </c>
      <c r="BF23" s="77"/>
      <c r="BG23" s="77"/>
      <c r="BH23" s="77"/>
      <c r="IE23" s="16"/>
      <c r="IF23" s="16"/>
      <c r="IG23" s="16"/>
      <c r="IH23" s="16"/>
      <c r="II23" s="16"/>
    </row>
    <row r="24" spans="1:243" s="15" customFormat="1" ht="135">
      <c r="A24" s="27">
        <v>12</v>
      </c>
      <c r="B24" s="66" t="s">
        <v>363</v>
      </c>
      <c r="C24" s="48" t="s">
        <v>54</v>
      </c>
      <c r="D24" s="69">
        <v>2553.793</v>
      </c>
      <c r="E24" s="70" t="s">
        <v>322</v>
      </c>
      <c r="F24" s="71">
        <v>406.1</v>
      </c>
      <c r="G24" s="61"/>
      <c r="H24" s="52"/>
      <c r="I24" s="51" t="s">
        <v>39</v>
      </c>
      <c r="J24" s="53">
        <f t="shared" si="0"/>
        <v>1</v>
      </c>
      <c r="K24" s="54" t="s">
        <v>64</v>
      </c>
      <c r="L24" s="54" t="s">
        <v>7</v>
      </c>
      <c r="M24" s="62"/>
      <c r="N24" s="61"/>
      <c r="O24" s="61"/>
      <c r="P24" s="63"/>
      <c r="Q24" s="61"/>
      <c r="R24" s="61"/>
      <c r="S24" s="63"/>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64">
        <f t="shared" si="1"/>
        <v>1037095.34</v>
      </c>
      <c r="BB24" s="65">
        <f t="shared" si="2"/>
        <v>1037095.34</v>
      </c>
      <c r="BC24" s="84" t="str">
        <f t="shared" si="3"/>
        <v>INR  Ten Lakh Thirty Seven Thousand  &amp;Ninety Five  and Paise Thirty Four Only</v>
      </c>
      <c r="BD24" s="78">
        <v>359</v>
      </c>
      <c r="BE24" s="1">
        <f t="shared" si="4"/>
        <v>406.1008</v>
      </c>
      <c r="BF24" s="77"/>
      <c r="BG24" s="77"/>
      <c r="BH24" s="77"/>
      <c r="IE24" s="16"/>
      <c r="IF24" s="16"/>
      <c r="IG24" s="16"/>
      <c r="IH24" s="16"/>
      <c r="II24" s="16"/>
    </row>
    <row r="25" spans="1:243" s="15" customFormat="1" ht="135">
      <c r="A25" s="27">
        <v>13</v>
      </c>
      <c r="B25" s="66" t="s">
        <v>459</v>
      </c>
      <c r="C25" s="48" t="s">
        <v>55</v>
      </c>
      <c r="D25" s="69">
        <v>583.56</v>
      </c>
      <c r="E25" s="70" t="s">
        <v>322</v>
      </c>
      <c r="F25" s="71">
        <v>426.46</v>
      </c>
      <c r="G25" s="61"/>
      <c r="H25" s="52"/>
      <c r="I25" s="51" t="s">
        <v>39</v>
      </c>
      <c r="J25" s="53">
        <f t="shared" si="0"/>
        <v>1</v>
      </c>
      <c r="K25" s="54" t="s">
        <v>64</v>
      </c>
      <c r="L25" s="54" t="s">
        <v>7</v>
      </c>
      <c r="M25" s="62"/>
      <c r="N25" s="61"/>
      <c r="O25" s="61"/>
      <c r="P25" s="63"/>
      <c r="Q25" s="61"/>
      <c r="R25" s="61"/>
      <c r="S25" s="63"/>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64">
        <f t="shared" si="1"/>
        <v>248865</v>
      </c>
      <c r="BB25" s="65">
        <f t="shared" si="2"/>
        <v>248865</v>
      </c>
      <c r="BC25" s="84" t="str">
        <f t="shared" si="3"/>
        <v>INR  Two Lakh Forty Eight Thousand Eight Hundred &amp; Sixty Five  Only</v>
      </c>
      <c r="BD25" s="78">
        <v>377</v>
      </c>
      <c r="BE25" s="1">
        <f t="shared" si="4"/>
        <v>426.4624</v>
      </c>
      <c r="BF25" s="77"/>
      <c r="BG25" s="77"/>
      <c r="BH25" s="77"/>
      <c r="IE25" s="16"/>
      <c r="IF25" s="16"/>
      <c r="IG25" s="16"/>
      <c r="IH25" s="16"/>
      <c r="II25" s="16"/>
    </row>
    <row r="26" spans="1:243" s="15" customFormat="1" ht="135">
      <c r="A26" s="27">
        <v>14</v>
      </c>
      <c r="B26" s="66" t="s">
        <v>364</v>
      </c>
      <c r="C26" s="48" t="s">
        <v>56</v>
      </c>
      <c r="D26" s="69">
        <v>49.16</v>
      </c>
      <c r="E26" s="70" t="s">
        <v>322</v>
      </c>
      <c r="F26" s="71">
        <v>446.82</v>
      </c>
      <c r="G26" s="61"/>
      <c r="H26" s="52"/>
      <c r="I26" s="51" t="s">
        <v>39</v>
      </c>
      <c r="J26" s="53">
        <f t="shared" si="0"/>
        <v>1</v>
      </c>
      <c r="K26" s="54" t="s">
        <v>64</v>
      </c>
      <c r="L26" s="54" t="s">
        <v>7</v>
      </c>
      <c r="M26" s="62"/>
      <c r="N26" s="61"/>
      <c r="O26" s="61"/>
      <c r="P26" s="63"/>
      <c r="Q26" s="61"/>
      <c r="R26" s="61"/>
      <c r="S26" s="63"/>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64">
        <f t="shared" si="1"/>
        <v>21965.67</v>
      </c>
      <c r="BB26" s="65">
        <f t="shared" si="2"/>
        <v>21965.67</v>
      </c>
      <c r="BC26" s="84" t="str">
        <f t="shared" si="3"/>
        <v>INR  Twenty One Thousand Nine Hundred &amp; Sixty Five  and Paise Sixty Seven Only</v>
      </c>
      <c r="BD26" s="78">
        <v>395</v>
      </c>
      <c r="BE26" s="1">
        <f t="shared" si="4"/>
        <v>446.824</v>
      </c>
      <c r="BF26" s="77"/>
      <c r="BG26" s="77"/>
      <c r="BH26" s="77"/>
      <c r="IE26" s="16"/>
      <c r="IF26" s="16"/>
      <c r="IG26" s="16"/>
      <c r="IH26" s="16"/>
      <c r="II26" s="16"/>
    </row>
    <row r="27" spans="1:243" s="15" customFormat="1" ht="174" customHeight="1">
      <c r="A27" s="27">
        <v>15</v>
      </c>
      <c r="B27" s="66" t="s">
        <v>460</v>
      </c>
      <c r="C27" s="48" t="s">
        <v>57</v>
      </c>
      <c r="D27" s="69">
        <v>64.905</v>
      </c>
      <c r="E27" s="70" t="s">
        <v>323</v>
      </c>
      <c r="F27" s="71">
        <v>76981.55</v>
      </c>
      <c r="G27" s="61"/>
      <c r="H27" s="52"/>
      <c r="I27" s="51" t="s">
        <v>39</v>
      </c>
      <c r="J27" s="53">
        <f t="shared" si="0"/>
        <v>1</v>
      </c>
      <c r="K27" s="54" t="s">
        <v>64</v>
      </c>
      <c r="L27" s="54" t="s">
        <v>7</v>
      </c>
      <c r="M27" s="62"/>
      <c r="N27" s="61"/>
      <c r="O27" s="61"/>
      <c r="P27" s="63"/>
      <c r="Q27" s="61"/>
      <c r="R27" s="61"/>
      <c r="S27" s="63"/>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64">
        <f t="shared" si="1"/>
        <v>4996487.5</v>
      </c>
      <c r="BB27" s="65">
        <f t="shared" si="2"/>
        <v>4996487.5</v>
      </c>
      <c r="BC27" s="84" t="str">
        <f t="shared" si="3"/>
        <v>INR  Forty Nine Lakh Ninety Six Thousand Four Hundred &amp; Eighty Seven  and Paise Fifty Only</v>
      </c>
      <c r="BD27" s="78">
        <v>68053</v>
      </c>
      <c r="BE27" s="1">
        <f t="shared" si="4"/>
        <v>76981.5536</v>
      </c>
      <c r="BF27" s="77"/>
      <c r="BG27" s="77"/>
      <c r="BH27" s="77"/>
      <c r="IE27" s="16"/>
      <c r="IF27" s="16"/>
      <c r="IG27" s="16"/>
      <c r="IH27" s="16"/>
      <c r="II27" s="16"/>
    </row>
    <row r="28" spans="1:243" s="15" customFormat="1" ht="178.5" customHeight="1">
      <c r="A28" s="27">
        <v>16</v>
      </c>
      <c r="B28" s="66" t="s">
        <v>461</v>
      </c>
      <c r="C28" s="48" t="s">
        <v>58</v>
      </c>
      <c r="D28" s="69">
        <v>8.788</v>
      </c>
      <c r="E28" s="70" t="s">
        <v>323</v>
      </c>
      <c r="F28" s="71">
        <v>77467.97</v>
      </c>
      <c r="G28" s="61"/>
      <c r="H28" s="52"/>
      <c r="I28" s="51" t="s">
        <v>39</v>
      </c>
      <c r="J28" s="53">
        <f t="shared" si="0"/>
        <v>1</v>
      </c>
      <c r="K28" s="54" t="s">
        <v>64</v>
      </c>
      <c r="L28" s="54" t="s">
        <v>7</v>
      </c>
      <c r="M28" s="62"/>
      <c r="N28" s="61"/>
      <c r="O28" s="61"/>
      <c r="P28" s="63"/>
      <c r="Q28" s="61"/>
      <c r="R28" s="61"/>
      <c r="S28" s="63"/>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64">
        <f t="shared" si="1"/>
        <v>680788.52</v>
      </c>
      <c r="BB28" s="65">
        <f t="shared" si="2"/>
        <v>680788.52</v>
      </c>
      <c r="BC28" s="84" t="str">
        <f t="shared" si="3"/>
        <v>INR  Six Lakh Eighty Thousand Seven Hundred &amp; Eighty Eight  and Paise Fifty Two Only</v>
      </c>
      <c r="BD28" s="78">
        <v>68483</v>
      </c>
      <c r="BE28" s="1">
        <f t="shared" si="4"/>
        <v>77467.9696</v>
      </c>
      <c r="BF28" s="77"/>
      <c r="BG28" s="77"/>
      <c r="BH28" s="77"/>
      <c r="IE28" s="16"/>
      <c r="IF28" s="16"/>
      <c r="IG28" s="16"/>
      <c r="IH28" s="16"/>
      <c r="II28" s="16"/>
    </row>
    <row r="29" spans="1:243" s="15" customFormat="1" ht="177" customHeight="1">
      <c r="A29" s="27">
        <v>17</v>
      </c>
      <c r="B29" s="66" t="s">
        <v>462</v>
      </c>
      <c r="C29" s="48" t="s">
        <v>59</v>
      </c>
      <c r="D29" s="69">
        <v>0.705</v>
      </c>
      <c r="E29" s="70" t="s">
        <v>323</v>
      </c>
      <c r="F29" s="71">
        <v>77954.39</v>
      </c>
      <c r="G29" s="61"/>
      <c r="H29" s="52"/>
      <c r="I29" s="51" t="s">
        <v>39</v>
      </c>
      <c r="J29" s="53">
        <f t="shared" si="0"/>
        <v>1</v>
      </c>
      <c r="K29" s="54" t="s">
        <v>64</v>
      </c>
      <c r="L29" s="54" t="s">
        <v>7</v>
      </c>
      <c r="M29" s="62"/>
      <c r="N29" s="61"/>
      <c r="O29" s="61"/>
      <c r="P29" s="63"/>
      <c r="Q29" s="61"/>
      <c r="R29" s="61"/>
      <c r="S29" s="63"/>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64">
        <f t="shared" si="1"/>
        <v>54957.84</v>
      </c>
      <c r="BB29" s="65">
        <f t="shared" si="2"/>
        <v>54957.84</v>
      </c>
      <c r="BC29" s="84" t="str">
        <f t="shared" si="3"/>
        <v>INR  Fifty Four Thousand Nine Hundred &amp; Fifty Seven  and Paise Eighty Four Only</v>
      </c>
      <c r="BD29" s="78">
        <v>68913</v>
      </c>
      <c r="BE29" s="1">
        <f t="shared" si="4"/>
        <v>77954.3856</v>
      </c>
      <c r="BF29" s="77"/>
      <c r="BG29" s="77"/>
      <c r="BH29" s="77"/>
      <c r="IE29" s="16"/>
      <c r="IF29" s="16"/>
      <c r="IG29" s="16"/>
      <c r="IH29" s="16"/>
      <c r="II29" s="16"/>
    </row>
    <row r="30" spans="1:243" s="15" customFormat="1" ht="42.75">
      <c r="A30" s="27">
        <v>18</v>
      </c>
      <c r="B30" s="66" t="s">
        <v>365</v>
      </c>
      <c r="C30" s="48" t="s">
        <v>60</v>
      </c>
      <c r="D30" s="69">
        <v>118.401</v>
      </c>
      <c r="E30" s="70" t="s">
        <v>308</v>
      </c>
      <c r="F30" s="71">
        <v>5879.98</v>
      </c>
      <c r="G30" s="61"/>
      <c r="H30" s="52"/>
      <c r="I30" s="51" t="s">
        <v>39</v>
      </c>
      <c r="J30" s="53">
        <f t="shared" si="0"/>
        <v>1</v>
      </c>
      <c r="K30" s="54" t="s">
        <v>64</v>
      </c>
      <c r="L30" s="54" t="s">
        <v>7</v>
      </c>
      <c r="M30" s="62"/>
      <c r="N30" s="61"/>
      <c r="O30" s="61"/>
      <c r="P30" s="63"/>
      <c r="Q30" s="61"/>
      <c r="R30" s="61"/>
      <c r="S30" s="63"/>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64">
        <f t="shared" si="1"/>
        <v>696195.51</v>
      </c>
      <c r="BB30" s="65">
        <f t="shared" si="2"/>
        <v>696195.51</v>
      </c>
      <c r="BC30" s="84" t="str">
        <f t="shared" si="3"/>
        <v>INR  Six Lakh Ninety Six Thousand One Hundred &amp; Ninety Five  and Paise Fifty One Only</v>
      </c>
      <c r="BD30" s="78">
        <v>5198</v>
      </c>
      <c r="BE30" s="1">
        <f t="shared" si="4"/>
        <v>5879.9776</v>
      </c>
      <c r="BF30" s="77"/>
      <c r="BG30" s="77"/>
      <c r="BH30" s="77"/>
      <c r="IE30" s="16"/>
      <c r="IF30" s="16"/>
      <c r="IG30" s="16"/>
      <c r="IH30" s="16"/>
      <c r="II30" s="16"/>
    </row>
    <row r="31" spans="1:243" s="15" customFormat="1" ht="39" customHeight="1">
      <c r="A31" s="27">
        <v>19</v>
      </c>
      <c r="B31" s="66" t="s">
        <v>463</v>
      </c>
      <c r="C31" s="48" t="s">
        <v>70</v>
      </c>
      <c r="D31" s="69">
        <v>268.598</v>
      </c>
      <c r="E31" s="70" t="s">
        <v>308</v>
      </c>
      <c r="F31" s="71">
        <v>6131.1</v>
      </c>
      <c r="G31" s="61"/>
      <c r="H31" s="52"/>
      <c r="I31" s="51" t="s">
        <v>39</v>
      </c>
      <c r="J31" s="53">
        <f t="shared" si="0"/>
        <v>1</v>
      </c>
      <c r="K31" s="54" t="s">
        <v>64</v>
      </c>
      <c r="L31" s="54" t="s">
        <v>7</v>
      </c>
      <c r="M31" s="62"/>
      <c r="N31" s="61"/>
      <c r="O31" s="61"/>
      <c r="P31" s="63"/>
      <c r="Q31" s="61"/>
      <c r="R31" s="61"/>
      <c r="S31" s="63"/>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64">
        <f t="shared" si="1"/>
        <v>1646801.2</v>
      </c>
      <c r="BB31" s="65">
        <f t="shared" si="2"/>
        <v>1646801.2</v>
      </c>
      <c r="BC31" s="84" t="str">
        <f t="shared" si="3"/>
        <v>INR  Sixteen Lakh Forty Six Thousand Eight Hundred &amp; One  and Paise Twenty Only</v>
      </c>
      <c r="BD31" s="78">
        <v>5420</v>
      </c>
      <c r="BE31" s="1">
        <f t="shared" si="4"/>
        <v>6131.104</v>
      </c>
      <c r="BF31" s="77"/>
      <c r="BG31" s="77"/>
      <c r="BH31" s="77"/>
      <c r="IE31" s="16"/>
      <c r="IF31" s="16"/>
      <c r="IG31" s="16"/>
      <c r="IH31" s="16"/>
      <c r="II31" s="16"/>
    </row>
    <row r="32" spans="1:243" s="15" customFormat="1" ht="39" customHeight="1">
      <c r="A32" s="27">
        <v>20</v>
      </c>
      <c r="B32" s="66" t="s">
        <v>464</v>
      </c>
      <c r="C32" s="48" t="s">
        <v>71</v>
      </c>
      <c r="D32" s="69">
        <v>71.921</v>
      </c>
      <c r="E32" s="70" t="s">
        <v>308</v>
      </c>
      <c r="F32" s="71">
        <v>6256.67</v>
      </c>
      <c r="G32" s="61"/>
      <c r="H32" s="52"/>
      <c r="I32" s="51" t="s">
        <v>39</v>
      </c>
      <c r="J32" s="53">
        <f t="shared" si="0"/>
        <v>1</v>
      </c>
      <c r="K32" s="54" t="s">
        <v>64</v>
      </c>
      <c r="L32" s="54" t="s">
        <v>7</v>
      </c>
      <c r="M32" s="62"/>
      <c r="N32" s="61"/>
      <c r="O32" s="61"/>
      <c r="P32" s="63"/>
      <c r="Q32" s="61"/>
      <c r="R32" s="61"/>
      <c r="S32" s="63"/>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64">
        <f t="shared" si="1"/>
        <v>449985.96</v>
      </c>
      <c r="BB32" s="65">
        <f t="shared" si="2"/>
        <v>449985.96</v>
      </c>
      <c r="BC32" s="84" t="str">
        <f t="shared" si="3"/>
        <v>INR  Four Lakh Forty Nine Thousand Nine Hundred &amp; Eighty Five  and Paise Ninety Six Only</v>
      </c>
      <c r="BD32" s="78">
        <v>5531</v>
      </c>
      <c r="BE32" s="1">
        <f t="shared" si="4"/>
        <v>6256.6672</v>
      </c>
      <c r="BF32" s="77"/>
      <c r="BG32" s="77"/>
      <c r="BH32" s="77"/>
      <c r="IE32" s="16"/>
      <c r="IF32" s="16"/>
      <c r="IG32" s="16"/>
      <c r="IH32" s="16"/>
      <c r="II32" s="16"/>
    </row>
    <row r="33" spans="1:243" s="15" customFormat="1" ht="39" customHeight="1">
      <c r="A33" s="27">
        <v>21</v>
      </c>
      <c r="B33" s="66" t="s">
        <v>465</v>
      </c>
      <c r="C33" s="48" t="s">
        <v>72</v>
      </c>
      <c r="D33" s="69">
        <v>10.226</v>
      </c>
      <c r="E33" s="70" t="s">
        <v>308</v>
      </c>
      <c r="F33" s="71">
        <v>6382.23</v>
      </c>
      <c r="G33" s="61"/>
      <c r="H33" s="52"/>
      <c r="I33" s="51" t="s">
        <v>39</v>
      </c>
      <c r="J33" s="53">
        <f t="shared" si="0"/>
        <v>1</v>
      </c>
      <c r="K33" s="54" t="s">
        <v>64</v>
      </c>
      <c r="L33" s="54" t="s">
        <v>7</v>
      </c>
      <c r="M33" s="62"/>
      <c r="N33" s="61"/>
      <c r="O33" s="61"/>
      <c r="P33" s="63"/>
      <c r="Q33" s="61"/>
      <c r="R33" s="61"/>
      <c r="S33" s="63"/>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64">
        <f t="shared" si="1"/>
        <v>65264.68</v>
      </c>
      <c r="BB33" s="65">
        <f t="shared" si="2"/>
        <v>65264.68</v>
      </c>
      <c r="BC33" s="84" t="str">
        <f t="shared" si="3"/>
        <v>INR  Sixty Five Thousand Two Hundred &amp; Sixty Four  and Paise Sixty Eight Only</v>
      </c>
      <c r="BD33" s="78">
        <v>5642</v>
      </c>
      <c r="BE33" s="1">
        <f t="shared" si="4"/>
        <v>6382.2304</v>
      </c>
      <c r="BF33" s="77"/>
      <c r="BG33" s="77"/>
      <c r="BH33" s="77"/>
      <c r="IE33" s="16"/>
      <c r="IF33" s="16"/>
      <c r="IG33" s="16"/>
      <c r="IH33" s="16"/>
      <c r="II33" s="16"/>
    </row>
    <row r="34" spans="1:243" s="15" customFormat="1" ht="39" customHeight="1">
      <c r="A34" s="27">
        <v>22</v>
      </c>
      <c r="B34" s="66" t="s">
        <v>466</v>
      </c>
      <c r="C34" s="48" t="s">
        <v>73</v>
      </c>
      <c r="D34" s="69">
        <v>439.655</v>
      </c>
      <c r="E34" s="70" t="s">
        <v>307</v>
      </c>
      <c r="F34" s="71">
        <v>805.41</v>
      </c>
      <c r="G34" s="61"/>
      <c r="H34" s="52"/>
      <c r="I34" s="51" t="s">
        <v>39</v>
      </c>
      <c r="J34" s="53">
        <f t="shared" si="0"/>
        <v>1</v>
      </c>
      <c r="K34" s="54" t="s">
        <v>64</v>
      </c>
      <c r="L34" s="54" t="s">
        <v>7</v>
      </c>
      <c r="M34" s="62"/>
      <c r="N34" s="61"/>
      <c r="O34" s="61"/>
      <c r="P34" s="63"/>
      <c r="Q34" s="61"/>
      <c r="R34" s="61"/>
      <c r="S34" s="63"/>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64">
        <f t="shared" si="1"/>
        <v>354102.53</v>
      </c>
      <c r="BB34" s="65">
        <f t="shared" si="2"/>
        <v>354102.53</v>
      </c>
      <c r="BC34" s="84" t="str">
        <f t="shared" si="3"/>
        <v>INR  Three Lakh Fifty Four Thousand One Hundred &amp; Two  and Paise Fifty Three Only</v>
      </c>
      <c r="BD34" s="78">
        <v>712</v>
      </c>
      <c r="BE34" s="1">
        <f t="shared" si="4"/>
        <v>805.4144</v>
      </c>
      <c r="BF34" s="77"/>
      <c r="BG34" s="77"/>
      <c r="BH34" s="77"/>
      <c r="IE34" s="16"/>
      <c r="IF34" s="16"/>
      <c r="IG34" s="16"/>
      <c r="IH34" s="16"/>
      <c r="II34" s="16"/>
    </row>
    <row r="35" spans="1:243" s="15" customFormat="1" ht="39" customHeight="1">
      <c r="A35" s="27">
        <v>23</v>
      </c>
      <c r="B35" s="66" t="s">
        <v>467</v>
      </c>
      <c r="C35" s="48" t="s">
        <v>74</v>
      </c>
      <c r="D35" s="69">
        <v>278.496</v>
      </c>
      <c r="E35" s="70" t="s">
        <v>307</v>
      </c>
      <c r="F35" s="71">
        <v>818.99</v>
      </c>
      <c r="G35" s="61"/>
      <c r="H35" s="52"/>
      <c r="I35" s="51" t="s">
        <v>39</v>
      </c>
      <c r="J35" s="53">
        <f t="shared" si="0"/>
        <v>1</v>
      </c>
      <c r="K35" s="54" t="s">
        <v>64</v>
      </c>
      <c r="L35" s="54" t="s">
        <v>7</v>
      </c>
      <c r="M35" s="62"/>
      <c r="N35" s="61"/>
      <c r="O35" s="61"/>
      <c r="P35" s="63"/>
      <c r="Q35" s="61"/>
      <c r="R35" s="61"/>
      <c r="S35" s="63"/>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64">
        <f t="shared" si="1"/>
        <v>228085.44</v>
      </c>
      <c r="BB35" s="65">
        <f t="shared" si="2"/>
        <v>228085.44</v>
      </c>
      <c r="BC35" s="84" t="str">
        <f t="shared" si="3"/>
        <v>INR  Two Lakh Twenty Eight Thousand  &amp;Eighty Five  and Paise Forty Four Only</v>
      </c>
      <c r="BD35" s="78">
        <v>724</v>
      </c>
      <c r="BE35" s="1">
        <f t="shared" si="4"/>
        <v>818.9888</v>
      </c>
      <c r="BF35" s="77"/>
      <c r="BG35" s="77"/>
      <c r="BH35" s="77"/>
      <c r="IE35" s="16"/>
      <c r="IF35" s="16"/>
      <c r="IG35" s="16"/>
      <c r="IH35" s="16"/>
      <c r="II35" s="16"/>
    </row>
    <row r="36" spans="1:243" s="15" customFormat="1" ht="39" customHeight="1">
      <c r="A36" s="27">
        <v>24</v>
      </c>
      <c r="B36" s="66" t="s">
        <v>468</v>
      </c>
      <c r="C36" s="48" t="s">
        <v>75</v>
      </c>
      <c r="D36" s="69">
        <v>61.4</v>
      </c>
      <c r="E36" s="70" t="s">
        <v>307</v>
      </c>
      <c r="F36" s="71">
        <v>832.56</v>
      </c>
      <c r="G36" s="61"/>
      <c r="H36" s="52"/>
      <c r="I36" s="51" t="s">
        <v>39</v>
      </c>
      <c r="J36" s="53">
        <f t="shared" si="0"/>
        <v>1</v>
      </c>
      <c r="K36" s="54" t="s">
        <v>64</v>
      </c>
      <c r="L36" s="54" t="s">
        <v>7</v>
      </c>
      <c r="M36" s="62"/>
      <c r="N36" s="61"/>
      <c r="O36" s="61"/>
      <c r="P36" s="63"/>
      <c r="Q36" s="61"/>
      <c r="R36" s="61"/>
      <c r="S36" s="63"/>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64">
        <f t="shared" si="1"/>
        <v>51119.18</v>
      </c>
      <c r="BB36" s="65">
        <f t="shared" si="2"/>
        <v>51119.18</v>
      </c>
      <c r="BC36" s="84" t="str">
        <f t="shared" si="3"/>
        <v>INR  Fifty One Thousand One Hundred &amp; Nineteen  and Paise Eighteen Only</v>
      </c>
      <c r="BD36" s="78">
        <v>736</v>
      </c>
      <c r="BE36" s="1">
        <f t="shared" si="4"/>
        <v>832.5632</v>
      </c>
      <c r="BF36" s="77"/>
      <c r="BG36" s="77"/>
      <c r="BH36" s="77"/>
      <c r="IE36" s="16"/>
      <c r="IF36" s="16"/>
      <c r="IG36" s="16"/>
      <c r="IH36" s="16"/>
      <c r="II36" s="16"/>
    </row>
    <row r="37" spans="1:243" s="15" customFormat="1" ht="175.5">
      <c r="A37" s="27">
        <v>25</v>
      </c>
      <c r="B37" s="66" t="s">
        <v>366</v>
      </c>
      <c r="C37" s="48" t="s">
        <v>76</v>
      </c>
      <c r="D37" s="69">
        <v>125.967</v>
      </c>
      <c r="E37" s="70" t="s">
        <v>307</v>
      </c>
      <c r="F37" s="71">
        <v>208.14</v>
      </c>
      <c r="G37" s="61"/>
      <c r="H37" s="52"/>
      <c r="I37" s="51" t="s">
        <v>39</v>
      </c>
      <c r="J37" s="53">
        <f t="shared" si="0"/>
        <v>1</v>
      </c>
      <c r="K37" s="54" t="s">
        <v>64</v>
      </c>
      <c r="L37" s="54" t="s">
        <v>7</v>
      </c>
      <c r="M37" s="62"/>
      <c r="N37" s="61"/>
      <c r="O37" s="61"/>
      <c r="P37" s="63"/>
      <c r="Q37" s="61"/>
      <c r="R37" s="61"/>
      <c r="S37" s="63"/>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64">
        <f t="shared" si="1"/>
        <v>26218.77</v>
      </c>
      <c r="BB37" s="65">
        <f t="shared" si="2"/>
        <v>26218.77</v>
      </c>
      <c r="BC37" s="84" t="str">
        <f t="shared" si="3"/>
        <v>INR  Twenty Six Thousand Two Hundred &amp; Eighteen  and Paise Seventy Seven Only</v>
      </c>
      <c r="BD37" s="78">
        <v>184</v>
      </c>
      <c r="BE37" s="1">
        <f t="shared" si="4"/>
        <v>208.1408</v>
      </c>
      <c r="BF37" s="77"/>
      <c r="BG37" s="77"/>
      <c r="BH37" s="77"/>
      <c r="IE37" s="16"/>
      <c r="IF37" s="16"/>
      <c r="IG37" s="16"/>
      <c r="IH37" s="16"/>
      <c r="II37" s="16"/>
    </row>
    <row r="38" spans="1:243" s="15" customFormat="1" ht="33.75" customHeight="1">
      <c r="A38" s="27">
        <v>26</v>
      </c>
      <c r="B38" s="66" t="s">
        <v>305</v>
      </c>
      <c r="C38" s="48" t="s">
        <v>77</v>
      </c>
      <c r="D38" s="69">
        <v>2264.536</v>
      </c>
      <c r="E38" s="70" t="s">
        <v>307</v>
      </c>
      <c r="F38" s="71">
        <v>23.76</v>
      </c>
      <c r="G38" s="61"/>
      <c r="H38" s="52"/>
      <c r="I38" s="51" t="s">
        <v>39</v>
      </c>
      <c r="J38" s="53">
        <f t="shared" si="0"/>
        <v>1</v>
      </c>
      <c r="K38" s="54" t="s">
        <v>64</v>
      </c>
      <c r="L38" s="54" t="s">
        <v>7</v>
      </c>
      <c r="M38" s="62"/>
      <c r="N38" s="61"/>
      <c r="O38" s="61"/>
      <c r="P38" s="63"/>
      <c r="Q38" s="61"/>
      <c r="R38" s="61"/>
      <c r="S38" s="63"/>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64">
        <f t="shared" si="1"/>
        <v>53805.38</v>
      </c>
      <c r="BB38" s="65">
        <f t="shared" si="2"/>
        <v>53805.38</v>
      </c>
      <c r="BC38" s="84" t="str">
        <f t="shared" si="3"/>
        <v>INR  Fifty Three Thousand Eight Hundred &amp; Five  and Paise Thirty Eight Only</v>
      </c>
      <c r="BD38" s="78">
        <v>21</v>
      </c>
      <c r="BE38" s="1">
        <f t="shared" si="4"/>
        <v>23.7552</v>
      </c>
      <c r="BF38" s="77"/>
      <c r="BG38" s="77"/>
      <c r="BH38" s="77"/>
      <c r="IE38" s="16"/>
      <c r="IF38" s="16"/>
      <c r="IG38" s="16"/>
      <c r="IH38" s="16"/>
      <c r="II38" s="16"/>
    </row>
    <row r="39" spans="1:243" s="15" customFormat="1" ht="94.5">
      <c r="A39" s="27">
        <v>27</v>
      </c>
      <c r="B39" s="66" t="s">
        <v>367</v>
      </c>
      <c r="C39" s="48" t="s">
        <v>78</v>
      </c>
      <c r="D39" s="69">
        <v>0.732</v>
      </c>
      <c r="E39" s="70" t="s">
        <v>308</v>
      </c>
      <c r="F39" s="71">
        <v>85487.05</v>
      </c>
      <c r="G39" s="61"/>
      <c r="H39" s="52"/>
      <c r="I39" s="51" t="s">
        <v>39</v>
      </c>
      <c r="J39" s="53">
        <f t="shared" si="0"/>
        <v>1</v>
      </c>
      <c r="K39" s="54" t="s">
        <v>64</v>
      </c>
      <c r="L39" s="54" t="s">
        <v>7</v>
      </c>
      <c r="M39" s="62"/>
      <c r="N39" s="61"/>
      <c r="O39" s="61"/>
      <c r="P39" s="63"/>
      <c r="Q39" s="61"/>
      <c r="R39" s="61"/>
      <c r="S39" s="63"/>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64">
        <f t="shared" si="1"/>
        <v>62576.52</v>
      </c>
      <c r="BB39" s="65">
        <f t="shared" si="2"/>
        <v>62576.52</v>
      </c>
      <c r="BC39" s="84" t="str">
        <f t="shared" si="3"/>
        <v>INR  Sixty Two Thousand Five Hundred &amp; Seventy Six  and Paise Fifty Two Only</v>
      </c>
      <c r="BD39" s="78">
        <v>75572</v>
      </c>
      <c r="BE39" s="1">
        <f t="shared" si="4"/>
        <v>85487.0464</v>
      </c>
      <c r="BF39" s="77"/>
      <c r="BG39" s="77"/>
      <c r="BH39" s="77"/>
      <c r="IE39" s="16"/>
      <c r="IF39" s="16"/>
      <c r="IG39" s="16"/>
      <c r="IH39" s="16"/>
      <c r="II39" s="16"/>
    </row>
    <row r="40" spans="1:243" s="15" customFormat="1" ht="94.5">
      <c r="A40" s="27">
        <v>28</v>
      </c>
      <c r="B40" s="66" t="s">
        <v>368</v>
      </c>
      <c r="C40" s="48" t="s">
        <v>79</v>
      </c>
      <c r="D40" s="69">
        <v>0.266</v>
      </c>
      <c r="E40" s="70" t="s">
        <v>308</v>
      </c>
      <c r="F40" s="71">
        <v>85713.29</v>
      </c>
      <c r="G40" s="61"/>
      <c r="H40" s="52"/>
      <c r="I40" s="51" t="s">
        <v>39</v>
      </c>
      <c r="J40" s="53">
        <f t="shared" si="0"/>
        <v>1</v>
      </c>
      <c r="K40" s="54" t="s">
        <v>64</v>
      </c>
      <c r="L40" s="54" t="s">
        <v>7</v>
      </c>
      <c r="M40" s="62"/>
      <c r="N40" s="61"/>
      <c r="O40" s="61"/>
      <c r="P40" s="63"/>
      <c r="Q40" s="61"/>
      <c r="R40" s="61"/>
      <c r="S40" s="63"/>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64">
        <f t="shared" si="1"/>
        <v>22799.74</v>
      </c>
      <c r="BB40" s="65">
        <f t="shared" si="2"/>
        <v>22799.74</v>
      </c>
      <c r="BC40" s="84" t="str">
        <f t="shared" si="3"/>
        <v>INR  Twenty Two Thousand Seven Hundred &amp; Ninety Nine  and Paise Seventy Four Only</v>
      </c>
      <c r="BD40" s="78">
        <v>75772</v>
      </c>
      <c r="BE40" s="1">
        <f t="shared" si="4"/>
        <v>85713.2864</v>
      </c>
      <c r="BF40" s="77"/>
      <c r="BG40" s="77"/>
      <c r="BH40" s="77"/>
      <c r="IE40" s="16"/>
      <c r="IF40" s="16"/>
      <c r="IG40" s="16"/>
      <c r="IH40" s="16"/>
      <c r="II40" s="16"/>
    </row>
    <row r="41" spans="1:243" s="15" customFormat="1" ht="94.5">
      <c r="A41" s="27">
        <v>29</v>
      </c>
      <c r="B41" s="66" t="s">
        <v>369</v>
      </c>
      <c r="C41" s="48" t="s">
        <v>80</v>
      </c>
      <c r="D41" s="69">
        <v>0.033</v>
      </c>
      <c r="E41" s="70" t="s">
        <v>308</v>
      </c>
      <c r="F41" s="71">
        <v>85939.53</v>
      </c>
      <c r="G41" s="61"/>
      <c r="H41" s="52"/>
      <c r="I41" s="51" t="s">
        <v>39</v>
      </c>
      <c r="J41" s="53">
        <f t="shared" si="0"/>
        <v>1</v>
      </c>
      <c r="K41" s="54" t="s">
        <v>64</v>
      </c>
      <c r="L41" s="54" t="s">
        <v>7</v>
      </c>
      <c r="M41" s="62"/>
      <c r="N41" s="61"/>
      <c r="O41" s="61"/>
      <c r="P41" s="63"/>
      <c r="Q41" s="61"/>
      <c r="R41" s="61"/>
      <c r="S41" s="63"/>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64">
        <f t="shared" si="1"/>
        <v>2836</v>
      </c>
      <c r="BB41" s="65">
        <f t="shared" si="2"/>
        <v>2836</v>
      </c>
      <c r="BC41" s="84" t="str">
        <f t="shared" si="3"/>
        <v>INR  Two Thousand Eight Hundred &amp; Thirty Six  Only</v>
      </c>
      <c r="BD41" s="78">
        <v>75972</v>
      </c>
      <c r="BE41" s="1">
        <f t="shared" si="4"/>
        <v>85939.5264</v>
      </c>
      <c r="BF41" s="77"/>
      <c r="BG41" s="77"/>
      <c r="BH41" s="77"/>
      <c r="IE41" s="16"/>
      <c r="IF41" s="16"/>
      <c r="IG41" s="16"/>
      <c r="IH41" s="16"/>
      <c r="II41" s="16"/>
    </row>
    <row r="42" spans="1:243" s="15" customFormat="1" ht="162">
      <c r="A42" s="27">
        <v>30</v>
      </c>
      <c r="B42" s="66" t="s">
        <v>469</v>
      </c>
      <c r="C42" s="48" t="s">
        <v>81</v>
      </c>
      <c r="D42" s="69">
        <v>34.02</v>
      </c>
      <c r="E42" s="70" t="s">
        <v>307</v>
      </c>
      <c r="F42" s="71">
        <v>2668.5</v>
      </c>
      <c r="G42" s="61"/>
      <c r="H42" s="52"/>
      <c r="I42" s="51" t="s">
        <v>39</v>
      </c>
      <c r="J42" s="53">
        <f t="shared" si="0"/>
        <v>1</v>
      </c>
      <c r="K42" s="54" t="s">
        <v>64</v>
      </c>
      <c r="L42" s="54" t="s">
        <v>7</v>
      </c>
      <c r="M42" s="62"/>
      <c r="N42" s="61"/>
      <c r="O42" s="61"/>
      <c r="P42" s="63"/>
      <c r="Q42" s="61"/>
      <c r="R42" s="61"/>
      <c r="S42" s="63"/>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64">
        <f t="shared" si="1"/>
        <v>90782.37</v>
      </c>
      <c r="BB42" s="65">
        <f t="shared" si="2"/>
        <v>90782.37</v>
      </c>
      <c r="BC42" s="84" t="str">
        <f t="shared" si="3"/>
        <v>INR  Ninety Thousand Seven Hundred &amp; Eighty Two  and Paise Thirty Seven Only</v>
      </c>
      <c r="BD42" s="78">
        <v>2359</v>
      </c>
      <c r="BE42" s="1">
        <f t="shared" si="4"/>
        <v>2668.5008</v>
      </c>
      <c r="BF42" s="77"/>
      <c r="BG42" s="77"/>
      <c r="BH42" s="77"/>
      <c r="IE42" s="16"/>
      <c r="IF42" s="16"/>
      <c r="IG42" s="16"/>
      <c r="IH42" s="16"/>
      <c r="II42" s="16"/>
    </row>
    <row r="43" spans="1:243" s="15" customFormat="1" ht="162">
      <c r="A43" s="27">
        <v>31</v>
      </c>
      <c r="B43" s="66" t="s">
        <v>470</v>
      </c>
      <c r="C43" s="48" t="s">
        <v>82</v>
      </c>
      <c r="D43" s="69">
        <v>15.12</v>
      </c>
      <c r="E43" s="70" t="s">
        <v>307</v>
      </c>
      <c r="F43" s="71">
        <v>2684.34</v>
      </c>
      <c r="G43" s="61"/>
      <c r="H43" s="52"/>
      <c r="I43" s="51" t="s">
        <v>39</v>
      </c>
      <c r="J43" s="53">
        <f t="shared" si="0"/>
        <v>1</v>
      </c>
      <c r="K43" s="54" t="s">
        <v>64</v>
      </c>
      <c r="L43" s="54" t="s">
        <v>7</v>
      </c>
      <c r="M43" s="62"/>
      <c r="N43" s="61"/>
      <c r="O43" s="61"/>
      <c r="P43" s="63"/>
      <c r="Q43" s="61"/>
      <c r="R43" s="61"/>
      <c r="S43" s="63"/>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64">
        <f t="shared" si="1"/>
        <v>40587.22</v>
      </c>
      <c r="BB43" s="65">
        <f t="shared" si="2"/>
        <v>40587.22</v>
      </c>
      <c r="BC43" s="84" t="str">
        <f t="shared" si="3"/>
        <v>INR  Forty Thousand Five Hundred &amp; Eighty Seven  and Paise Twenty Two Only</v>
      </c>
      <c r="BD43" s="78">
        <v>2373</v>
      </c>
      <c r="BE43" s="1">
        <f t="shared" si="4"/>
        <v>2684.3376</v>
      </c>
      <c r="BF43" s="77"/>
      <c r="BG43" s="77"/>
      <c r="BH43" s="77"/>
      <c r="IE43" s="16"/>
      <c r="IF43" s="16"/>
      <c r="IG43" s="16"/>
      <c r="IH43" s="16"/>
      <c r="II43" s="16"/>
    </row>
    <row r="44" spans="1:243" s="15" customFormat="1" ht="162">
      <c r="A44" s="27">
        <v>32</v>
      </c>
      <c r="B44" s="66" t="s">
        <v>471</v>
      </c>
      <c r="C44" s="48" t="s">
        <v>83</v>
      </c>
      <c r="D44" s="69">
        <v>1.89</v>
      </c>
      <c r="E44" s="70" t="s">
        <v>307</v>
      </c>
      <c r="F44" s="71">
        <v>2700.17</v>
      </c>
      <c r="G44" s="61"/>
      <c r="H44" s="52"/>
      <c r="I44" s="51" t="s">
        <v>39</v>
      </c>
      <c r="J44" s="53">
        <f t="shared" si="0"/>
        <v>1</v>
      </c>
      <c r="K44" s="54" t="s">
        <v>64</v>
      </c>
      <c r="L44" s="54" t="s">
        <v>7</v>
      </c>
      <c r="M44" s="62"/>
      <c r="N44" s="61"/>
      <c r="O44" s="61"/>
      <c r="P44" s="63"/>
      <c r="Q44" s="61"/>
      <c r="R44" s="61"/>
      <c r="S44" s="63"/>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64">
        <f t="shared" si="1"/>
        <v>5103.32</v>
      </c>
      <c r="BB44" s="65">
        <f t="shared" si="2"/>
        <v>5103.32</v>
      </c>
      <c r="BC44" s="84" t="str">
        <f t="shared" si="3"/>
        <v>INR  Five Thousand One Hundred &amp; Three  and Paise Thirty Two Only</v>
      </c>
      <c r="BD44" s="78">
        <v>2387</v>
      </c>
      <c r="BE44" s="1">
        <f t="shared" si="4"/>
        <v>2700.1744</v>
      </c>
      <c r="BF44" s="77"/>
      <c r="BG44" s="77"/>
      <c r="BH44" s="77"/>
      <c r="IE44" s="16"/>
      <c r="IF44" s="16"/>
      <c r="IG44" s="16"/>
      <c r="IH44" s="16"/>
      <c r="II44" s="16"/>
    </row>
    <row r="45" spans="1:243" s="15" customFormat="1" ht="121.5">
      <c r="A45" s="27">
        <v>33</v>
      </c>
      <c r="B45" s="66" t="s">
        <v>370</v>
      </c>
      <c r="C45" s="48" t="s">
        <v>84</v>
      </c>
      <c r="D45" s="69">
        <v>477.775</v>
      </c>
      <c r="E45" s="70" t="s">
        <v>307</v>
      </c>
      <c r="F45" s="71">
        <v>141.4</v>
      </c>
      <c r="G45" s="61"/>
      <c r="H45" s="52"/>
      <c r="I45" s="51" t="s">
        <v>39</v>
      </c>
      <c r="J45" s="53">
        <f t="shared" si="0"/>
        <v>1</v>
      </c>
      <c r="K45" s="54" t="s">
        <v>64</v>
      </c>
      <c r="L45" s="54" t="s">
        <v>7</v>
      </c>
      <c r="M45" s="62"/>
      <c r="N45" s="61"/>
      <c r="O45" s="61"/>
      <c r="P45" s="63"/>
      <c r="Q45" s="61"/>
      <c r="R45" s="61"/>
      <c r="S45" s="63"/>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64">
        <f t="shared" si="1"/>
        <v>67557.39</v>
      </c>
      <c r="BB45" s="65">
        <f t="shared" si="2"/>
        <v>67557.39</v>
      </c>
      <c r="BC45" s="84" t="str">
        <f t="shared" si="3"/>
        <v>INR  Sixty Seven Thousand Five Hundred &amp; Fifty Seven  and Paise Thirty Nine Only</v>
      </c>
      <c r="BD45" s="78">
        <v>125</v>
      </c>
      <c r="BE45" s="1">
        <f t="shared" si="4"/>
        <v>141.4</v>
      </c>
      <c r="BF45" s="77"/>
      <c r="BG45" s="77"/>
      <c r="BH45" s="77"/>
      <c r="IE45" s="16"/>
      <c r="IF45" s="16"/>
      <c r="IG45" s="16"/>
      <c r="IH45" s="16"/>
      <c r="II45" s="16"/>
    </row>
    <row r="46" spans="1:243" s="15" customFormat="1" ht="121.5">
      <c r="A46" s="27">
        <v>34</v>
      </c>
      <c r="B46" s="66" t="s">
        <v>371</v>
      </c>
      <c r="C46" s="48" t="s">
        <v>85</v>
      </c>
      <c r="D46" s="69">
        <v>262.216</v>
      </c>
      <c r="E46" s="70" t="s">
        <v>307</v>
      </c>
      <c r="F46" s="71">
        <v>145.92</v>
      </c>
      <c r="G46" s="61"/>
      <c r="H46" s="52"/>
      <c r="I46" s="51" t="s">
        <v>39</v>
      </c>
      <c r="J46" s="53">
        <f t="shared" si="0"/>
        <v>1</v>
      </c>
      <c r="K46" s="54" t="s">
        <v>64</v>
      </c>
      <c r="L46" s="54" t="s">
        <v>7</v>
      </c>
      <c r="M46" s="62"/>
      <c r="N46" s="61"/>
      <c r="O46" s="61"/>
      <c r="P46" s="63"/>
      <c r="Q46" s="61"/>
      <c r="R46" s="61"/>
      <c r="S46" s="63"/>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64">
        <f t="shared" si="1"/>
        <v>38262.56</v>
      </c>
      <c r="BB46" s="65">
        <f t="shared" si="2"/>
        <v>38262.56</v>
      </c>
      <c r="BC46" s="84" t="str">
        <f t="shared" si="3"/>
        <v>INR  Thirty Eight Thousand Two Hundred &amp; Sixty Two  and Paise Fifty Six Only</v>
      </c>
      <c r="BD46" s="78">
        <v>129</v>
      </c>
      <c r="BE46" s="1">
        <f t="shared" si="4"/>
        <v>145.9248</v>
      </c>
      <c r="BF46" s="77"/>
      <c r="BG46" s="77"/>
      <c r="BH46" s="77"/>
      <c r="IE46" s="16"/>
      <c r="IF46" s="16"/>
      <c r="IG46" s="16"/>
      <c r="IH46" s="16"/>
      <c r="II46" s="16"/>
    </row>
    <row r="47" spans="1:243" s="15" customFormat="1" ht="121.5">
      <c r="A47" s="27">
        <v>35</v>
      </c>
      <c r="B47" s="66" t="s">
        <v>372</v>
      </c>
      <c r="C47" s="48" t="s">
        <v>86</v>
      </c>
      <c r="D47" s="69">
        <v>19.305</v>
      </c>
      <c r="E47" s="70" t="s">
        <v>307</v>
      </c>
      <c r="F47" s="71">
        <v>150.45</v>
      </c>
      <c r="G47" s="61"/>
      <c r="H47" s="52"/>
      <c r="I47" s="51" t="s">
        <v>39</v>
      </c>
      <c r="J47" s="53">
        <f t="shared" si="0"/>
        <v>1</v>
      </c>
      <c r="K47" s="54" t="s">
        <v>64</v>
      </c>
      <c r="L47" s="54" t="s">
        <v>7</v>
      </c>
      <c r="M47" s="62"/>
      <c r="N47" s="61"/>
      <c r="O47" s="61"/>
      <c r="P47" s="63"/>
      <c r="Q47" s="61"/>
      <c r="R47" s="61"/>
      <c r="S47" s="63"/>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64">
        <f t="shared" si="1"/>
        <v>2904.44</v>
      </c>
      <c r="BB47" s="65">
        <f t="shared" si="2"/>
        <v>2904.44</v>
      </c>
      <c r="BC47" s="84" t="str">
        <f t="shared" si="3"/>
        <v>INR  Two Thousand Nine Hundred &amp; Four  and Paise Forty Four Only</v>
      </c>
      <c r="BD47" s="78">
        <v>133</v>
      </c>
      <c r="BE47" s="1">
        <f t="shared" si="4"/>
        <v>150.4496</v>
      </c>
      <c r="BF47" s="77"/>
      <c r="BG47" s="77"/>
      <c r="BH47" s="77"/>
      <c r="IE47" s="16"/>
      <c r="IF47" s="16"/>
      <c r="IG47" s="16"/>
      <c r="IH47" s="16"/>
      <c r="II47" s="16"/>
    </row>
    <row r="48" spans="1:243" s="15" customFormat="1" ht="121.5">
      <c r="A48" s="27">
        <v>36</v>
      </c>
      <c r="B48" s="66" t="s">
        <v>373</v>
      </c>
      <c r="C48" s="48" t="s">
        <v>87</v>
      </c>
      <c r="D48" s="69">
        <v>3653.754</v>
      </c>
      <c r="E48" s="70" t="s">
        <v>307</v>
      </c>
      <c r="F48" s="71">
        <v>179.86</v>
      </c>
      <c r="G48" s="61"/>
      <c r="H48" s="52"/>
      <c r="I48" s="51" t="s">
        <v>39</v>
      </c>
      <c r="J48" s="53">
        <f t="shared" si="0"/>
        <v>1</v>
      </c>
      <c r="K48" s="54" t="s">
        <v>64</v>
      </c>
      <c r="L48" s="54" t="s">
        <v>7</v>
      </c>
      <c r="M48" s="62"/>
      <c r="N48" s="61"/>
      <c r="O48" s="61"/>
      <c r="P48" s="63"/>
      <c r="Q48" s="61"/>
      <c r="R48" s="61"/>
      <c r="S48" s="63"/>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64">
        <f t="shared" si="1"/>
        <v>657164.19</v>
      </c>
      <c r="BB48" s="65">
        <f t="shared" si="2"/>
        <v>657164.19</v>
      </c>
      <c r="BC48" s="84" t="str">
        <f t="shared" si="3"/>
        <v>INR  Six Lakh Fifty Seven Thousand One Hundred &amp; Sixty Four  and Paise Nineteen Only</v>
      </c>
      <c r="BD48" s="78">
        <v>159</v>
      </c>
      <c r="BE48" s="1">
        <f t="shared" si="4"/>
        <v>179.8608</v>
      </c>
      <c r="BF48" s="77"/>
      <c r="BG48" s="77"/>
      <c r="BH48" s="77"/>
      <c r="IE48" s="16"/>
      <c r="IF48" s="16"/>
      <c r="IG48" s="16"/>
      <c r="IH48" s="16"/>
      <c r="II48" s="16"/>
    </row>
    <row r="49" spans="1:243" s="15" customFormat="1" ht="121.5">
      <c r="A49" s="27">
        <v>37</v>
      </c>
      <c r="B49" s="66" t="s">
        <v>473</v>
      </c>
      <c r="C49" s="48" t="s">
        <v>88</v>
      </c>
      <c r="D49" s="69">
        <v>328.37</v>
      </c>
      <c r="E49" s="70" t="s">
        <v>307</v>
      </c>
      <c r="F49" s="71">
        <v>184.39</v>
      </c>
      <c r="G49" s="61"/>
      <c r="H49" s="52"/>
      <c r="I49" s="51" t="s">
        <v>39</v>
      </c>
      <c r="J49" s="53">
        <f t="shared" si="0"/>
        <v>1</v>
      </c>
      <c r="K49" s="54" t="s">
        <v>64</v>
      </c>
      <c r="L49" s="54" t="s">
        <v>7</v>
      </c>
      <c r="M49" s="62"/>
      <c r="N49" s="61"/>
      <c r="O49" s="61"/>
      <c r="P49" s="63"/>
      <c r="Q49" s="61"/>
      <c r="R49" s="61"/>
      <c r="S49" s="63"/>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64">
        <f t="shared" si="1"/>
        <v>60548.14</v>
      </c>
      <c r="BB49" s="65">
        <f t="shared" si="2"/>
        <v>60548.14</v>
      </c>
      <c r="BC49" s="84" t="str">
        <f t="shared" si="3"/>
        <v>INR  Sixty Thousand Five Hundred &amp; Forty Eight  and Paise Fourteen Only</v>
      </c>
      <c r="BD49" s="78">
        <v>163</v>
      </c>
      <c r="BE49" s="1">
        <f t="shared" si="4"/>
        <v>184.3856</v>
      </c>
      <c r="BF49" s="77"/>
      <c r="BG49" s="77"/>
      <c r="BH49" s="77"/>
      <c r="IE49" s="16"/>
      <c r="IF49" s="16"/>
      <c r="IG49" s="16"/>
      <c r="IH49" s="16"/>
      <c r="II49" s="16"/>
    </row>
    <row r="50" spans="1:243" s="15" customFormat="1" ht="121.5">
      <c r="A50" s="27">
        <v>38</v>
      </c>
      <c r="B50" s="66" t="s">
        <v>472</v>
      </c>
      <c r="C50" s="48" t="s">
        <v>89</v>
      </c>
      <c r="D50" s="69">
        <v>162.655</v>
      </c>
      <c r="E50" s="70" t="s">
        <v>307</v>
      </c>
      <c r="F50" s="71">
        <v>188.91</v>
      </c>
      <c r="G50" s="61"/>
      <c r="H50" s="52"/>
      <c r="I50" s="51" t="s">
        <v>39</v>
      </c>
      <c r="J50" s="53">
        <f t="shared" si="0"/>
        <v>1</v>
      </c>
      <c r="K50" s="54" t="s">
        <v>64</v>
      </c>
      <c r="L50" s="54" t="s">
        <v>7</v>
      </c>
      <c r="M50" s="62"/>
      <c r="N50" s="61"/>
      <c r="O50" s="61"/>
      <c r="P50" s="63"/>
      <c r="Q50" s="61"/>
      <c r="R50" s="61"/>
      <c r="S50" s="63"/>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64">
        <f t="shared" si="1"/>
        <v>30727.16</v>
      </c>
      <c r="BB50" s="65">
        <f t="shared" si="2"/>
        <v>30727.16</v>
      </c>
      <c r="BC50" s="84" t="str">
        <f t="shared" si="3"/>
        <v>INR  Thirty Thousand Seven Hundred &amp; Twenty Seven  and Paise Sixteen Only</v>
      </c>
      <c r="BD50" s="78">
        <v>167</v>
      </c>
      <c r="BE50" s="1">
        <f t="shared" si="4"/>
        <v>188.9104</v>
      </c>
      <c r="BF50" s="77"/>
      <c r="BG50" s="77"/>
      <c r="BH50" s="77"/>
      <c r="IE50" s="16"/>
      <c r="IF50" s="16"/>
      <c r="IG50" s="16"/>
      <c r="IH50" s="16"/>
      <c r="II50" s="16"/>
    </row>
    <row r="51" spans="1:243" s="15" customFormat="1" ht="121.5">
      <c r="A51" s="27">
        <v>39</v>
      </c>
      <c r="B51" s="66" t="s">
        <v>475</v>
      </c>
      <c r="C51" s="48" t="s">
        <v>90</v>
      </c>
      <c r="D51" s="69">
        <v>1057.81</v>
      </c>
      <c r="E51" s="70" t="s">
        <v>307</v>
      </c>
      <c r="F51" s="71">
        <v>157.24</v>
      </c>
      <c r="G51" s="61"/>
      <c r="H51" s="52"/>
      <c r="I51" s="51" t="s">
        <v>39</v>
      </c>
      <c r="J51" s="53">
        <f t="shared" si="0"/>
        <v>1</v>
      </c>
      <c r="K51" s="54" t="s">
        <v>64</v>
      </c>
      <c r="L51" s="54" t="s">
        <v>7</v>
      </c>
      <c r="M51" s="62"/>
      <c r="N51" s="61"/>
      <c r="O51" s="61"/>
      <c r="P51" s="63"/>
      <c r="Q51" s="61"/>
      <c r="R51" s="61"/>
      <c r="S51" s="63"/>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64">
        <f t="shared" si="1"/>
        <v>166330.04</v>
      </c>
      <c r="BB51" s="65">
        <f t="shared" si="2"/>
        <v>166330.04</v>
      </c>
      <c r="BC51" s="84" t="str">
        <f t="shared" si="3"/>
        <v>INR  One Lakh Sixty Six Thousand Three Hundred &amp; Thirty  and Paise Four Only</v>
      </c>
      <c r="BD51" s="78">
        <v>139</v>
      </c>
      <c r="BE51" s="1">
        <f t="shared" si="4"/>
        <v>157.2368</v>
      </c>
      <c r="BF51" s="77"/>
      <c r="BG51" s="77"/>
      <c r="BH51" s="77"/>
      <c r="IE51" s="16"/>
      <c r="IF51" s="16"/>
      <c r="IG51" s="16"/>
      <c r="IH51" s="16"/>
      <c r="II51" s="16"/>
    </row>
    <row r="52" spans="1:243" s="15" customFormat="1" ht="121.5">
      <c r="A52" s="27">
        <v>40</v>
      </c>
      <c r="B52" s="66" t="s">
        <v>476</v>
      </c>
      <c r="C52" s="48" t="s">
        <v>91</v>
      </c>
      <c r="D52" s="69">
        <v>743.175</v>
      </c>
      <c r="E52" s="70" t="s">
        <v>307</v>
      </c>
      <c r="F52" s="71">
        <v>161.76</v>
      </c>
      <c r="G52" s="61"/>
      <c r="H52" s="52"/>
      <c r="I52" s="51" t="s">
        <v>39</v>
      </c>
      <c r="J52" s="53">
        <f t="shared" si="0"/>
        <v>1</v>
      </c>
      <c r="K52" s="54" t="s">
        <v>64</v>
      </c>
      <c r="L52" s="54" t="s">
        <v>7</v>
      </c>
      <c r="M52" s="62"/>
      <c r="N52" s="61"/>
      <c r="O52" s="61"/>
      <c r="P52" s="63"/>
      <c r="Q52" s="61"/>
      <c r="R52" s="61"/>
      <c r="S52" s="63"/>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64">
        <f t="shared" si="1"/>
        <v>120215.99</v>
      </c>
      <c r="BB52" s="65">
        <f t="shared" si="2"/>
        <v>120215.99</v>
      </c>
      <c r="BC52" s="84" t="str">
        <f t="shared" si="3"/>
        <v>INR  One Lakh Twenty Thousand Two Hundred &amp; Fifteen  and Paise Ninety Nine Only</v>
      </c>
      <c r="BD52" s="78">
        <v>143</v>
      </c>
      <c r="BE52" s="1">
        <f t="shared" si="4"/>
        <v>161.7616</v>
      </c>
      <c r="BF52" s="77"/>
      <c r="BG52" s="77"/>
      <c r="BH52" s="77"/>
      <c r="IE52" s="16"/>
      <c r="IF52" s="16"/>
      <c r="IG52" s="16"/>
      <c r="IH52" s="16"/>
      <c r="II52" s="16"/>
    </row>
    <row r="53" spans="1:243" s="15" customFormat="1" ht="121.5">
      <c r="A53" s="27">
        <v>41</v>
      </c>
      <c r="B53" s="66" t="s">
        <v>474</v>
      </c>
      <c r="C53" s="48" t="s">
        <v>92</v>
      </c>
      <c r="D53" s="69">
        <v>36.33</v>
      </c>
      <c r="E53" s="70" t="s">
        <v>307</v>
      </c>
      <c r="F53" s="71">
        <v>166.29</v>
      </c>
      <c r="G53" s="61"/>
      <c r="H53" s="52"/>
      <c r="I53" s="51" t="s">
        <v>39</v>
      </c>
      <c r="J53" s="53">
        <f t="shared" si="0"/>
        <v>1</v>
      </c>
      <c r="K53" s="54" t="s">
        <v>64</v>
      </c>
      <c r="L53" s="54" t="s">
        <v>7</v>
      </c>
      <c r="M53" s="62"/>
      <c r="N53" s="61"/>
      <c r="O53" s="61"/>
      <c r="P53" s="63"/>
      <c r="Q53" s="61"/>
      <c r="R53" s="61"/>
      <c r="S53" s="63"/>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64">
        <f t="shared" si="1"/>
        <v>6041.32</v>
      </c>
      <c r="BB53" s="65">
        <f t="shared" si="2"/>
        <v>6041.32</v>
      </c>
      <c r="BC53" s="84" t="str">
        <f t="shared" si="3"/>
        <v>INR  Six Thousand  &amp;Forty One  and Paise Thirty Two Only</v>
      </c>
      <c r="BD53" s="78">
        <v>147</v>
      </c>
      <c r="BE53" s="1">
        <f t="shared" si="4"/>
        <v>166.2864</v>
      </c>
      <c r="BF53" s="77"/>
      <c r="BG53" s="77"/>
      <c r="BH53" s="77"/>
      <c r="IE53" s="16"/>
      <c r="IF53" s="16"/>
      <c r="IG53" s="16"/>
      <c r="IH53" s="16"/>
      <c r="II53" s="16"/>
    </row>
    <row r="54" spans="1:243" s="15" customFormat="1" ht="40.5">
      <c r="A54" s="27">
        <v>42</v>
      </c>
      <c r="B54" s="66" t="s">
        <v>477</v>
      </c>
      <c r="C54" s="48" t="s">
        <v>93</v>
      </c>
      <c r="D54" s="69">
        <v>1002.645</v>
      </c>
      <c r="E54" s="70" t="s">
        <v>307</v>
      </c>
      <c r="F54" s="71">
        <v>38.46</v>
      </c>
      <c r="G54" s="61"/>
      <c r="H54" s="52"/>
      <c r="I54" s="51" t="s">
        <v>39</v>
      </c>
      <c r="J54" s="53">
        <f t="shared" si="0"/>
        <v>1</v>
      </c>
      <c r="K54" s="54" t="s">
        <v>64</v>
      </c>
      <c r="L54" s="54" t="s">
        <v>7</v>
      </c>
      <c r="M54" s="62"/>
      <c r="N54" s="61"/>
      <c r="O54" s="61"/>
      <c r="P54" s="63"/>
      <c r="Q54" s="61"/>
      <c r="R54" s="61"/>
      <c r="S54" s="63"/>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64">
        <f t="shared" si="1"/>
        <v>38561.73</v>
      </c>
      <c r="BB54" s="65">
        <f t="shared" si="2"/>
        <v>38561.73</v>
      </c>
      <c r="BC54" s="84" t="str">
        <f t="shared" si="3"/>
        <v>INR  Thirty Eight Thousand Five Hundred &amp; Sixty One  and Paise Seventy Three Only</v>
      </c>
      <c r="BD54" s="78">
        <v>34</v>
      </c>
      <c r="BE54" s="1">
        <f t="shared" si="4"/>
        <v>38.4608</v>
      </c>
      <c r="BF54" s="77"/>
      <c r="BG54" s="77"/>
      <c r="BH54" s="77"/>
      <c r="IE54" s="16"/>
      <c r="IF54" s="16"/>
      <c r="IG54" s="16"/>
      <c r="IH54" s="16"/>
      <c r="II54" s="16"/>
    </row>
    <row r="55" spans="1:243" s="15" customFormat="1" ht="40.5">
      <c r="A55" s="27">
        <v>43</v>
      </c>
      <c r="B55" s="66" t="s">
        <v>374</v>
      </c>
      <c r="C55" s="48" t="s">
        <v>94</v>
      </c>
      <c r="D55" s="69">
        <v>2515.786</v>
      </c>
      <c r="E55" s="70" t="s">
        <v>307</v>
      </c>
      <c r="F55" s="71">
        <v>22.64</v>
      </c>
      <c r="G55" s="61"/>
      <c r="H55" s="52"/>
      <c r="I55" s="51" t="s">
        <v>39</v>
      </c>
      <c r="J55" s="53">
        <f t="shared" si="0"/>
        <v>1</v>
      </c>
      <c r="K55" s="54" t="s">
        <v>64</v>
      </c>
      <c r="L55" s="54" t="s">
        <v>7</v>
      </c>
      <c r="M55" s="62"/>
      <c r="N55" s="61"/>
      <c r="O55" s="61"/>
      <c r="P55" s="63"/>
      <c r="Q55" s="61"/>
      <c r="R55" s="61"/>
      <c r="S55" s="63"/>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64">
        <f t="shared" si="1"/>
        <v>56957.4</v>
      </c>
      <c r="BB55" s="65">
        <f t="shared" si="2"/>
        <v>56957.4</v>
      </c>
      <c r="BC55" s="84" t="str">
        <f t="shared" si="3"/>
        <v>INR  Fifty Six Thousand Nine Hundred &amp; Fifty Seven  and Paise Forty Only</v>
      </c>
      <c r="BD55" s="78">
        <v>20.01</v>
      </c>
      <c r="BE55" s="1">
        <f t="shared" si="4"/>
        <v>22.635312</v>
      </c>
      <c r="BF55" s="77"/>
      <c r="BG55" s="77"/>
      <c r="BH55" s="77"/>
      <c r="IE55" s="16"/>
      <c r="IF55" s="16"/>
      <c r="IG55" s="16"/>
      <c r="IH55" s="16"/>
      <c r="II55" s="16"/>
    </row>
    <row r="56" spans="1:243" s="15" customFormat="1" ht="67.5">
      <c r="A56" s="27">
        <v>44</v>
      </c>
      <c r="B56" s="66" t="s">
        <v>478</v>
      </c>
      <c r="C56" s="48" t="s">
        <v>95</v>
      </c>
      <c r="D56" s="69">
        <v>3008.554</v>
      </c>
      <c r="E56" s="70" t="s">
        <v>307</v>
      </c>
      <c r="F56" s="71">
        <v>16.11</v>
      </c>
      <c r="G56" s="61"/>
      <c r="H56" s="52"/>
      <c r="I56" s="51" t="s">
        <v>39</v>
      </c>
      <c r="J56" s="53">
        <f t="shared" si="0"/>
        <v>1</v>
      </c>
      <c r="K56" s="54" t="s">
        <v>64</v>
      </c>
      <c r="L56" s="54" t="s">
        <v>7</v>
      </c>
      <c r="M56" s="62"/>
      <c r="N56" s="61"/>
      <c r="O56" s="61"/>
      <c r="P56" s="63"/>
      <c r="Q56" s="61"/>
      <c r="R56" s="61"/>
      <c r="S56" s="63"/>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64">
        <f t="shared" si="1"/>
        <v>48467.8</v>
      </c>
      <c r="BB56" s="65">
        <f t="shared" si="2"/>
        <v>48467.8</v>
      </c>
      <c r="BC56" s="84" t="str">
        <f t="shared" si="3"/>
        <v>INR  Forty Eight Thousand Four Hundred &amp; Sixty Seven  and Paise Eighty Only</v>
      </c>
      <c r="BD56" s="78">
        <v>14.24</v>
      </c>
      <c r="BE56" s="1">
        <f t="shared" si="4"/>
        <v>16.108288</v>
      </c>
      <c r="BF56" s="77"/>
      <c r="BG56" s="77"/>
      <c r="BH56" s="77"/>
      <c r="IE56" s="16"/>
      <c r="IF56" s="16"/>
      <c r="IG56" s="16"/>
      <c r="IH56" s="16"/>
      <c r="II56" s="16"/>
    </row>
    <row r="57" spans="1:243" s="15" customFormat="1" ht="67.5">
      <c r="A57" s="27">
        <v>45</v>
      </c>
      <c r="B57" s="66" t="s">
        <v>479</v>
      </c>
      <c r="C57" s="48" t="s">
        <v>96</v>
      </c>
      <c r="D57" s="69">
        <v>328.37</v>
      </c>
      <c r="E57" s="70" t="s">
        <v>307</v>
      </c>
      <c r="F57" s="71">
        <v>16.91</v>
      </c>
      <c r="G57" s="61"/>
      <c r="H57" s="52"/>
      <c r="I57" s="51" t="s">
        <v>39</v>
      </c>
      <c r="J57" s="53">
        <f t="shared" si="0"/>
        <v>1</v>
      </c>
      <c r="K57" s="54" t="s">
        <v>64</v>
      </c>
      <c r="L57" s="54" t="s">
        <v>7</v>
      </c>
      <c r="M57" s="62"/>
      <c r="N57" s="61"/>
      <c r="O57" s="61"/>
      <c r="P57" s="63"/>
      <c r="Q57" s="61"/>
      <c r="R57" s="61"/>
      <c r="S57" s="63"/>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64">
        <f t="shared" si="1"/>
        <v>5552.74</v>
      </c>
      <c r="BB57" s="65">
        <f t="shared" si="2"/>
        <v>5552.74</v>
      </c>
      <c r="BC57" s="84" t="str">
        <f t="shared" si="3"/>
        <v>INR  Five Thousand Five Hundred &amp; Fifty Two  and Paise Seventy Four Only</v>
      </c>
      <c r="BD57" s="78">
        <v>14.95</v>
      </c>
      <c r="BE57" s="1">
        <f t="shared" si="4"/>
        <v>16.91144</v>
      </c>
      <c r="BF57" s="77"/>
      <c r="BG57" s="77"/>
      <c r="BH57" s="77"/>
      <c r="IE57" s="16"/>
      <c r="IF57" s="16"/>
      <c r="IG57" s="16"/>
      <c r="IH57" s="16"/>
      <c r="II57" s="16"/>
    </row>
    <row r="58" spans="1:243" s="15" customFormat="1" ht="67.5">
      <c r="A58" s="27">
        <v>46</v>
      </c>
      <c r="B58" s="66" t="s">
        <v>480</v>
      </c>
      <c r="C58" s="48" t="s">
        <v>97</v>
      </c>
      <c r="D58" s="69">
        <v>162.655</v>
      </c>
      <c r="E58" s="70" t="s">
        <v>307</v>
      </c>
      <c r="F58" s="71">
        <v>17.71</v>
      </c>
      <c r="G58" s="61"/>
      <c r="H58" s="52"/>
      <c r="I58" s="51" t="s">
        <v>39</v>
      </c>
      <c r="J58" s="53">
        <f t="shared" si="0"/>
        <v>1</v>
      </c>
      <c r="K58" s="54" t="s">
        <v>64</v>
      </c>
      <c r="L58" s="54" t="s">
        <v>7</v>
      </c>
      <c r="M58" s="62"/>
      <c r="N58" s="61"/>
      <c r="O58" s="61"/>
      <c r="P58" s="63"/>
      <c r="Q58" s="61"/>
      <c r="R58" s="61"/>
      <c r="S58" s="63"/>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64">
        <f t="shared" si="1"/>
        <v>2880.62</v>
      </c>
      <c r="BB58" s="65">
        <f t="shared" si="2"/>
        <v>2880.62</v>
      </c>
      <c r="BC58" s="84" t="str">
        <f t="shared" si="3"/>
        <v>INR  Two Thousand Eight Hundred &amp; Eighty  and Paise Sixty Two Only</v>
      </c>
      <c r="BD58" s="78">
        <v>15.66</v>
      </c>
      <c r="BE58" s="1">
        <f t="shared" si="4"/>
        <v>17.714592</v>
      </c>
      <c r="BF58" s="77"/>
      <c r="BG58" s="77"/>
      <c r="BH58" s="77"/>
      <c r="IE58" s="16"/>
      <c r="IF58" s="16"/>
      <c r="IG58" s="16"/>
      <c r="IH58" s="16"/>
      <c r="II58" s="16"/>
    </row>
    <row r="59" spans="1:243" s="15" customFormat="1" ht="81">
      <c r="A59" s="27">
        <v>47</v>
      </c>
      <c r="B59" s="66" t="s">
        <v>481</v>
      </c>
      <c r="C59" s="48" t="s">
        <v>98</v>
      </c>
      <c r="D59" s="69">
        <v>3008.554</v>
      </c>
      <c r="E59" s="70" t="s">
        <v>307</v>
      </c>
      <c r="F59" s="71">
        <v>55.43</v>
      </c>
      <c r="G59" s="61"/>
      <c r="H59" s="52"/>
      <c r="I59" s="51" t="s">
        <v>39</v>
      </c>
      <c r="J59" s="53">
        <f t="shared" si="0"/>
        <v>1</v>
      </c>
      <c r="K59" s="54" t="s">
        <v>64</v>
      </c>
      <c r="L59" s="54" t="s">
        <v>7</v>
      </c>
      <c r="M59" s="62"/>
      <c r="N59" s="61"/>
      <c r="O59" s="61"/>
      <c r="P59" s="63"/>
      <c r="Q59" s="61"/>
      <c r="R59" s="61"/>
      <c r="S59" s="63"/>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64">
        <f t="shared" si="1"/>
        <v>166764.15</v>
      </c>
      <c r="BB59" s="65">
        <f t="shared" si="2"/>
        <v>166764.15</v>
      </c>
      <c r="BC59" s="84" t="str">
        <f t="shared" si="3"/>
        <v>INR  One Lakh Sixty Six Thousand Seven Hundred &amp; Sixty Four  and Paise Fifteen Only</v>
      </c>
      <c r="BD59" s="78">
        <v>49</v>
      </c>
      <c r="BE59" s="1">
        <f t="shared" si="4"/>
        <v>55.4288</v>
      </c>
      <c r="BF59" s="77"/>
      <c r="BG59" s="77"/>
      <c r="BH59" s="77"/>
      <c r="IE59" s="16"/>
      <c r="IF59" s="16"/>
      <c r="IG59" s="16"/>
      <c r="IH59" s="16"/>
      <c r="II59" s="16"/>
    </row>
    <row r="60" spans="1:243" s="15" customFormat="1" ht="81">
      <c r="A60" s="27">
        <v>48</v>
      </c>
      <c r="B60" s="66" t="s">
        <v>482</v>
      </c>
      <c r="C60" s="48" t="s">
        <v>99</v>
      </c>
      <c r="D60" s="69">
        <v>328.37</v>
      </c>
      <c r="E60" s="70" t="s">
        <v>307</v>
      </c>
      <c r="F60" s="71">
        <v>56.23</v>
      </c>
      <c r="G60" s="61"/>
      <c r="H60" s="52"/>
      <c r="I60" s="51" t="s">
        <v>39</v>
      </c>
      <c r="J60" s="53">
        <f t="shared" si="0"/>
        <v>1</v>
      </c>
      <c r="K60" s="54" t="s">
        <v>64</v>
      </c>
      <c r="L60" s="54" t="s">
        <v>7</v>
      </c>
      <c r="M60" s="62"/>
      <c r="N60" s="61"/>
      <c r="O60" s="61"/>
      <c r="P60" s="63"/>
      <c r="Q60" s="61"/>
      <c r="R60" s="61"/>
      <c r="S60" s="63"/>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64">
        <f t="shared" si="1"/>
        <v>18464.25</v>
      </c>
      <c r="BB60" s="65">
        <f t="shared" si="2"/>
        <v>18464.25</v>
      </c>
      <c r="BC60" s="84" t="str">
        <f t="shared" si="3"/>
        <v>INR  Eighteen Thousand Four Hundred &amp; Sixty Four  and Paise Twenty Five Only</v>
      </c>
      <c r="BD60" s="78">
        <v>49.71</v>
      </c>
      <c r="BE60" s="1">
        <f t="shared" si="4"/>
        <v>56.231952</v>
      </c>
      <c r="BF60" s="77"/>
      <c r="BG60" s="77"/>
      <c r="BH60" s="77"/>
      <c r="IE60" s="16"/>
      <c r="IF60" s="16"/>
      <c r="IG60" s="16"/>
      <c r="IH60" s="16"/>
      <c r="II60" s="16"/>
    </row>
    <row r="61" spans="1:243" s="15" customFormat="1" ht="81">
      <c r="A61" s="27">
        <v>49</v>
      </c>
      <c r="B61" s="66" t="s">
        <v>483</v>
      </c>
      <c r="C61" s="48" t="s">
        <v>100</v>
      </c>
      <c r="D61" s="69">
        <v>162.655</v>
      </c>
      <c r="E61" s="70" t="s">
        <v>307</v>
      </c>
      <c r="F61" s="71">
        <v>57.04</v>
      </c>
      <c r="G61" s="61"/>
      <c r="H61" s="52"/>
      <c r="I61" s="51" t="s">
        <v>39</v>
      </c>
      <c r="J61" s="53">
        <f t="shared" si="0"/>
        <v>1</v>
      </c>
      <c r="K61" s="54" t="s">
        <v>64</v>
      </c>
      <c r="L61" s="54" t="s">
        <v>7</v>
      </c>
      <c r="M61" s="62"/>
      <c r="N61" s="61"/>
      <c r="O61" s="61"/>
      <c r="P61" s="63"/>
      <c r="Q61" s="61"/>
      <c r="R61" s="61"/>
      <c r="S61" s="63"/>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64">
        <f t="shared" si="1"/>
        <v>9277.84</v>
      </c>
      <c r="BB61" s="65">
        <f t="shared" si="2"/>
        <v>9277.84</v>
      </c>
      <c r="BC61" s="84" t="str">
        <f t="shared" si="3"/>
        <v>INR  Nine Thousand Two Hundred &amp; Seventy Seven  and Paise Eighty Four Only</v>
      </c>
      <c r="BD61" s="78">
        <v>50.42</v>
      </c>
      <c r="BE61" s="1">
        <f t="shared" si="4"/>
        <v>57.035104</v>
      </c>
      <c r="BF61" s="77"/>
      <c r="BG61" s="77"/>
      <c r="BH61" s="77"/>
      <c r="IE61" s="16"/>
      <c r="IF61" s="16"/>
      <c r="IG61" s="16"/>
      <c r="IH61" s="16"/>
      <c r="II61" s="16"/>
    </row>
    <row r="62" spans="1:243" s="15" customFormat="1" ht="44.25" customHeight="1">
      <c r="A62" s="27">
        <v>50</v>
      </c>
      <c r="B62" s="66" t="s">
        <v>329</v>
      </c>
      <c r="C62" s="48" t="s">
        <v>101</v>
      </c>
      <c r="D62" s="69">
        <v>147.868</v>
      </c>
      <c r="E62" s="70" t="s">
        <v>307</v>
      </c>
      <c r="F62" s="71">
        <v>42.99</v>
      </c>
      <c r="G62" s="61"/>
      <c r="H62" s="52"/>
      <c r="I62" s="51" t="s">
        <v>39</v>
      </c>
      <c r="J62" s="53">
        <f t="shared" si="0"/>
        <v>1</v>
      </c>
      <c r="K62" s="54" t="s">
        <v>64</v>
      </c>
      <c r="L62" s="54" t="s">
        <v>7</v>
      </c>
      <c r="M62" s="62"/>
      <c r="N62" s="61"/>
      <c r="O62" s="61"/>
      <c r="P62" s="63"/>
      <c r="Q62" s="61"/>
      <c r="R62" s="61"/>
      <c r="S62" s="63"/>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64">
        <f t="shared" si="1"/>
        <v>6356.85</v>
      </c>
      <c r="BB62" s="65">
        <f t="shared" si="2"/>
        <v>6356.85</v>
      </c>
      <c r="BC62" s="84" t="str">
        <f t="shared" si="3"/>
        <v>INR  Six Thousand Three Hundred &amp; Fifty Six  and Paise Eighty Five Only</v>
      </c>
      <c r="BD62" s="78">
        <v>38</v>
      </c>
      <c r="BE62" s="1">
        <f t="shared" si="4"/>
        <v>42.9856</v>
      </c>
      <c r="BF62" s="77"/>
      <c r="BG62" s="77"/>
      <c r="BH62" s="77"/>
      <c r="IE62" s="16"/>
      <c r="IF62" s="16"/>
      <c r="IG62" s="16"/>
      <c r="IH62" s="16"/>
      <c r="II62" s="16"/>
    </row>
    <row r="63" spans="1:243" s="15" customFormat="1" ht="94.5">
      <c r="A63" s="27">
        <v>51</v>
      </c>
      <c r="B63" s="66" t="s">
        <v>375</v>
      </c>
      <c r="C63" s="48" t="s">
        <v>102</v>
      </c>
      <c r="D63" s="69">
        <v>147.868</v>
      </c>
      <c r="E63" s="70" t="s">
        <v>307</v>
      </c>
      <c r="F63" s="71">
        <v>91.63</v>
      </c>
      <c r="G63" s="61"/>
      <c r="H63" s="52"/>
      <c r="I63" s="51" t="s">
        <v>39</v>
      </c>
      <c r="J63" s="53">
        <f t="shared" si="0"/>
        <v>1</v>
      </c>
      <c r="K63" s="54" t="s">
        <v>64</v>
      </c>
      <c r="L63" s="54" t="s">
        <v>7</v>
      </c>
      <c r="M63" s="62"/>
      <c r="N63" s="61"/>
      <c r="O63" s="61"/>
      <c r="P63" s="63"/>
      <c r="Q63" s="61"/>
      <c r="R63" s="61"/>
      <c r="S63" s="63"/>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64">
        <f t="shared" si="1"/>
        <v>13549.14</v>
      </c>
      <c r="BB63" s="65">
        <f t="shared" si="2"/>
        <v>13549.14</v>
      </c>
      <c r="BC63" s="84" t="str">
        <f t="shared" si="3"/>
        <v>INR  Thirteen Thousand Five Hundred &amp; Forty Nine  and Paise Fourteen Only</v>
      </c>
      <c r="BD63" s="78">
        <v>81</v>
      </c>
      <c r="BE63" s="1">
        <f t="shared" si="4"/>
        <v>91.6272</v>
      </c>
      <c r="BF63" s="77"/>
      <c r="BG63" s="77"/>
      <c r="BH63" s="77"/>
      <c r="IE63" s="16"/>
      <c r="IF63" s="16"/>
      <c r="IG63" s="16"/>
      <c r="IH63" s="16"/>
      <c r="II63" s="16"/>
    </row>
    <row r="64" spans="1:243" s="15" customFormat="1" ht="58.5" customHeight="1">
      <c r="A64" s="27">
        <v>52</v>
      </c>
      <c r="B64" s="66" t="s">
        <v>330</v>
      </c>
      <c r="C64" s="48" t="s">
        <v>103</v>
      </c>
      <c r="D64" s="69">
        <v>92.38</v>
      </c>
      <c r="E64" s="70" t="s">
        <v>307</v>
      </c>
      <c r="F64" s="71">
        <v>32.8</v>
      </c>
      <c r="G64" s="61"/>
      <c r="H64" s="52"/>
      <c r="I64" s="51" t="s">
        <v>39</v>
      </c>
      <c r="J64" s="53">
        <f t="shared" si="0"/>
        <v>1</v>
      </c>
      <c r="K64" s="54" t="s">
        <v>64</v>
      </c>
      <c r="L64" s="54" t="s">
        <v>7</v>
      </c>
      <c r="M64" s="62"/>
      <c r="N64" s="61"/>
      <c r="O64" s="61"/>
      <c r="P64" s="63"/>
      <c r="Q64" s="61"/>
      <c r="R64" s="61"/>
      <c r="S64" s="63"/>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64">
        <f t="shared" si="1"/>
        <v>3030.06</v>
      </c>
      <c r="BB64" s="65">
        <f t="shared" si="2"/>
        <v>3030.06</v>
      </c>
      <c r="BC64" s="84" t="str">
        <f t="shared" si="3"/>
        <v>INR  Three Thousand  &amp;Thirty  and Paise Six Only</v>
      </c>
      <c r="BD64" s="78">
        <v>29</v>
      </c>
      <c r="BE64" s="1">
        <f t="shared" si="4"/>
        <v>32.8048</v>
      </c>
      <c r="BF64" s="77"/>
      <c r="BG64" s="77"/>
      <c r="BH64" s="77"/>
      <c r="IE64" s="16"/>
      <c r="IF64" s="16"/>
      <c r="IG64" s="16"/>
      <c r="IH64" s="16"/>
      <c r="II64" s="16"/>
    </row>
    <row r="65" spans="1:243" s="15" customFormat="1" ht="94.5">
      <c r="A65" s="27">
        <v>53</v>
      </c>
      <c r="B65" s="66" t="s">
        <v>484</v>
      </c>
      <c r="C65" s="48" t="s">
        <v>104</v>
      </c>
      <c r="D65" s="69">
        <v>92.38</v>
      </c>
      <c r="E65" s="70" t="s">
        <v>307</v>
      </c>
      <c r="F65" s="71">
        <v>89.36</v>
      </c>
      <c r="G65" s="61"/>
      <c r="H65" s="52"/>
      <c r="I65" s="51" t="s">
        <v>39</v>
      </c>
      <c r="J65" s="53">
        <f>IF(I65="Less(-)",-1,1)</f>
        <v>1</v>
      </c>
      <c r="K65" s="54" t="s">
        <v>64</v>
      </c>
      <c r="L65" s="54" t="s">
        <v>7</v>
      </c>
      <c r="M65" s="62"/>
      <c r="N65" s="61"/>
      <c r="O65" s="61"/>
      <c r="P65" s="63"/>
      <c r="Q65" s="61"/>
      <c r="R65" s="61"/>
      <c r="S65" s="63"/>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64">
        <f>total_amount_ba($B$2,$D$2,D65,F65,J65,K65,M65)</f>
        <v>8255.08</v>
      </c>
      <c r="BB65" s="65">
        <f>BA65+SUM(N65:AZ65)</f>
        <v>8255.08</v>
      </c>
      <c r="BC65" s="84" t="str">
        <f>SpellNumber(L65,BB65)</f>
        <v>INR  Eight Thousand Two Hundred &amp; Fifty Five  and Paise Eight Only</v>
      </c>
      <c r="BD65" s="78">
        <v>79</v>
      </c>
      <c r="BE65" s="1">
        <f t="shared" si="4"/>
        <v>89.3648</v>
      </c>
      <c r="BF65" s="77"/>
      <c r="BG65" s="77"/>
      <c r="BH65" s="77"/>
      <c r="IE65" s="16"/>
      <c r="IF65" s="16"/>
      <c r="IG65" s="16"/>
      <c r="IH65" s="16"/>
      <c r="II65" s="16"/>
    </row>
    <row r="66" spans="1:243" s="15" customFormat="1" ht="189">
      <c r="A66" s="27">
        <v>54</v>
      </c>
      <c r="B66" s="66" t="s">
        <v>376</v>
      </c>
      <c r="C66" s="48" t="s">
        <v>105</v>
      </c>
      <c r="D66" s="69">
        <v>224.181</v>
      </c>
      <c r="E66" s="70" t="s">
        <v>307</v>
      </c>
      <c r="F66" s="71">
        <v>366.51</v>
      </c>
      <c r="G66" s="61"/>
      <c r="H66" s="52"/>
      <c r="I66" s="51" t="s">
        <v>39</v>
      </c>
      <c r="J66" s="53">
        <f t="shared" si="0"/>
        <v>1</v>
      </c>
      <c r="K66" s="54" t="s">
        <v>64</v>
      </c>
      <c r="L66" s="54" t="s">
        <v>7</v>
      </c>
      <c r="M66" s="62"/>
      <c r="N66" s="61"/>
      <c r="O66" s="61"/>
      <c r="P66" s="63"/>
      <c r="Q66" s="61"/>
      <c r="R66" s="61"/>
      <c r="S66" s="63"/>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64">
        <f t="shared" si="1"/>
        <v>82164.58</v>
      </c>
      <c r="BB66" s="65">
        <f t="shared" si="2"/>
        <v>82164.58</v>
      </c>
      <c r="BC66" s="84" t="str">
        <f t="shared" si="3"/>
        <v>INR  Eighty Two Thousand One Hundred &amp; Sixty Four  and Paise Fifty Eight Only</v>
      </c>
      <c r="BD66" s="78">
        <v>324</v>
      </c>
      <c r="BE66" s="1">
        <f t="shared" si="4"/>
        <v>366.5088</v>
      </c>
      <c r="BF66" s="77"/>
      <c r="BG66" s="77"/>
      <c r="BH66" s="77"/>
      <c r="IE66" s="16"/>
      <c r="IF66" s="16"/>
      <c r="IG66" s="16"/>
      <c r="IH66" s="16"/>
      <c r="II66" s="16"/>
    </row>
    <row r="67" spans="1:243" s="15" customFormat="1" ht="189">
      <c r="A67" s="27">
        <v>55</v>
      </c>
      <c r="B67" s="66" t="s">
        <v>377</v>
      </c>
      <c r="C67" s="48" t="s">
        <v>106</v>
      </c>
      <c r="D67" s="69">
        <v>133.321</v>
      </c>
      <c r="E67" s="70" t="s">
        <v>307</v>
      </c>
      <c r="F67" s="71">
        <v>372.01</v>
      </c>
      <c r="G67" s="61"/>
      <c r="H67" s="52"/>
      <c r="I67" s="51" t="s">
        <v>39</v>
      </c>
      <c r="J67" s="53">
        <f t="shared" si="0"/>
        <v>1</v>
      </c>
      <c r="K67" s="54" t="s">
        <v>64</v>
      </c>
      <c r="L67" s="54" t="s">
        <v>7</v>
      </c>
      <c r="M67" s="62"/>
      <c r="N67" s="61"/>
      <c r="O67" s="61"/>
      <c r="P67" s="63"/>
      <c r="Q67" s="61"/>
      <c r="R67" s="61"/>
      <c r="S67" s="63"/>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64">
        <f t="shared" si="1"/>
        <v>49596.75</v>
      </c>
      <c r="BB67" s="65">
        <f t="shared" si="2"/>
        <v>49596.75</v>
      </c>
      <c r="BC67" s="84" t="str">
        <f t="shared" si="3"/>
        <v>INR  Forty Nine Thousand Five Hundred &amp; Ninety Six  and Paise Seventy Five Only</v>
      </c>
      <c r="BD67" s="78">
        <v>328.86</v>
      </c>
      <c r="BE67" s="1">
        <f t="shared" si="4"/>
        <v>372.006432</v>
      </c>
      <c r="BF67" s="77"/>
      <c r="BG67" s="77"/>
      <c r="BH67" s="77"/>
      <c r="IE67" s="16"/>
      <c r="IF67" s="16"/>
      <c r="IG67" s="16"/>
      <c r="IH67" s="16"/>
      <c r="II67" s="16"/>
    </row>
    <row r="68" spans="1:243" s="15" customFormat="1" ht="189">
      <c r="A68" s="27">
        <v>56</v>
      </c>
      <c r="B68" s="66" t="s">
        <v>378</v>
      </c>
      <c r="C68" s="48" t="s">
        <v>107</v>
      </c>
      <c r="D68" s="69">
        <v>10.5</v>
      </c>
      <c r="E68" s="70" t="s">
        <v>307</v>
      </c>
      <c r="F68" s="71">
        <v>377.58</v>
      </c>
      <c r="G68" s="61"/>
      <c r="H68" s="52"/>
      <c r="I68" s="51" t="s">
        <v>39</v>
      </c>
      <c r="J68" s="53">
        <f t="shared" si="0"/>
        <v>1</v>
      </c>
      <c r="K68" s="54" t="s">
        <v>64</v>
      </c>
      <c r="L68" s="54" t="s">
        <v>7</v>
      </c>
      <c r="M68" s="62"/>
      <c r="N68" s="61"/>
      <c r="O68" s="61"/>
      <c r="P68" s="63"/>
      <c r="Q68" s="61"/>
      <c r="R68" s="61"/>
      <c r="S68" s="63"/>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64">
        <f t="shared" si="1"/>
        <v>3964.59</v>
      </c>
      <c r="BB68" s="65">
        <f t="shared" si="2"/>
        <v>3964.59</v>
      </c>
      <c r="BC68" s="84" t="str">
        <f t="shared" si="3"/>
        <v>INR  Three Thousand Nine Hundred &amp; Sixty Four  and Paise Fifty Nine Only</v>
      </c>
      <c r="BD68" s="78">
        <v>333.79</v>
      </c>
      <c r="BE68" s="1">
        <f t="shared" si="4"/>
        <v>377.583248</v>
      </c>
      <c r="BF68" s="77"/>
      <c r="BG68" s="77"/>
      <c r="BH68" s="77"/>
      <c r="IE68" s="16"/>
      <c r="IF68" s="16"/>
      <c r="IG68" s="16"/>
      <c r="IH68" s="16"/>
      <c r="II68" s="16"/>
    </row>
    <row r="69" spans="1:243" s="15" customFormat="1" ht="148.5">
      <c r="A69" s="27">
        <v>57</v>
      </c>
      <c r="B69" s="66" t="s">
        <v>488</v>
      </c>
      <c r="C69" s="48" t="s">
        <v>108</v>
      </c>
      <c r="D69" s="69">
        <v>164.586</v>
      </c>
      <c r="E69" s="70" t="s">
        <v>307</v>
      </c>
      <c r="F69" s="71">
        <v>1140.25</v>
      </c>
      <c r="G69" s="61"/>
      <c r="H69" s="52"/>
      <c r="I69" s="51" t="s">
        <v>39</v>
      </c>
      <c r="J69" s="53">
        <f t="shared" si="0"/>
        <v>1</v>
      </c>
      <c r="K69" s="54" t="s">
        <v>64</v>
      </c>
      <c r="L69" s="54" t="s">
        <v>7</v>
      </c>
      <c r="M69" s="62"/>
      <c r="N69" s="61"/>
      <c r="O69" s="61"/>
      <c r="P69" s="63"/>
      <c r="Q69" s="61"/>
      <c r="R69" s="61"/>
      <c r="S69" s="63"/>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64">
        <f t="shared" si="1"/>
        <v>187669.19</v>
      </c>
      <c r="BB69" s="65">
        <f t="shared" si="2"/>
        <v>187669.19</v>
      </c>
      <c r="BC69" s="84" t="str">
        <f t="shared" si="3"/>
        <v>INR  One Lakh Eighty Seven Thousand Six Hundred &amp; Sixty Nine  and Paise Nineteen Only</v>
      </c>
      <c r="BD69" s="78">
        <v>1008</v>
      </c>
      <c r="BE69" s="1">
        <f t="shared" si="4"/>
        <v>1140.2496</v>
      </c>
      <c r="BF69" s="77"/>
      <c r="BG69" s="77"/>
      <c r="BH69" s="77"/>
      <c r="IE69" s="16"/>
      <c r="IF69" s="16"/>
      <c r="IG69" s="16"/>
      <c r="IH69" s="16"/>
      <c r="II69" s="16"/>
    </row>
    <row r="70" spans="1:243" s="15" customFormat="1" ht="148.5">
      <c r="A70" s="27">
        <v>58</v>
      </c>
      <c r="B70" s="66" t="s">
        <v>487</v>
      </c>
      <c r="C70" s="48" t="s">
        <v>109</v>
      </c>
      <c r="D70" s="69">
        <v>79.265</v>
      </c>
      <c r="E70" s="70" t="s">
        <v>307</v>
      </c>
      <c r="F70" s="71">
        <v>1153.82</v>
      </c>
      <c r="G70" s="61"/>
      <c r="H70" s="52"/>
      <c r="I70" s="51" t="s">
        <v>39</v>
      </c>
      <c r="J70" s="53">
        <f t="shared" si="0"/>
        <v>1</v>
      </c>
      <c r="K70" s="54" t="s">
        <v>64</v>
      </c>
      <c r="L70" s="54" t="s">
        <v>7</v>
      </c>
      <c r="M70" s="62"/>
      <c r="N70" s="61"/>
      <c r="O70" s="61"/>
      <c r="P70" s="63"/>
      <c r="Q70" s="61"/>
      <c r="R70" s="61"/>
      <c r="S70" s="63"/>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64">
        <f t="shared" si="1"/>
        <v>91457.54</v>
      </c>
      <c r="BB70" s="65">
        <f t="shared" si="2"/>
        <v>91457.54</v>
      </c>
      <c r="BC70" s="84" t="str">
        <f t="shared" si="3"/>
        <v>INR  Ninety One Thousand Four Hundred &amp; Fifty Seven  and Paise Fifty Four Only</v>
      </c>
      <c r="BD70" s="78">
        <v>1020</v>
      </c>
      <c r="BE70" s="1">
        <f t="shared" si="4"/>
        <v>1153.824</v>
      </c>
      <c r="BF70" s="77"/>
      <c r="BG70" s="77"/>
      <c r="BH70" s="77"/>
      <c r="IE70" s="16"/>
      <c r="IF70" s="16"/>
      <c r="IG70" s="16"/>
      <c r="IH70" s="16"/>
      <c r="II70" s="16"/>
    </row>
    <row r="71" spans="1:243" s="15" customFormat="1" ht="148.5">
      <c r="A71" s="27">
        <v>59</v>
      </c>
      <c r="B71" s="66" t="s">
        <v>486</v>
      </c>
      <c r="C71" s="48" t="s">
        <v>110</v>
      </c>
      <c r="D71" s="69">
        <v>3.645</v>
      </c>
      <c r="E71" s="70" t="s">
        <v>307</v>
      </c>
      <c r="F71" s="71">
        <v>1167.4</v>
      </c>
      <c r="G71" s="61"/>
      <c r="H71" s="52"/>
      <c r="I71" s="51" t="s">
        <v>39</v>
      </c>
      <c r="J71" s="53">
        <f t="shared" si="0"/>
        <v>1</v>
      </c>
      <c r="K71" s="54" t="s">
        <v>64</v>
      </c>
      <c r="L71" s="54" t="s">
        <v>7</v>
      </c>
      <c r="M71" s="62"/>
      <c r="N71" s="61"/>
      <c r="O71" s="61"/>
      <c r="P71" s="63"/>
      <c r="Q71" s="61"/>
      <c r="R71" s="61"/>
      <c r="S71" s="63"/>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64">
        <f t="shared" si="1"/>
        <v>4255.17</v>
      </c>
      <c r="BB71" s="65">
        <f t="shared" si="2"/>
        <v>4255.17</v>
      </c>
      <c r="BC71" s="84" t="str">
        <f t="shared" si="3"/>
        <v>INR  Four Thousand Two Hundred &amp; Fifty Five  and Paise Seventeen Only</v>
      </c>
      <c r="BD71" s="78">
        <v>1032</v>
      </c>
      <c r="BE71" s="1">
        <f t="shared" si="4"/>
        <v>1167.3984</v>
      </c>
      <c r="BF71" s="77"/>
      <c r="BG71" s="77"/>
      <c r="BH71" s="77"/>
      <c r="IE71" s="16"/>
      <c r="IF71" s="16"/>
      <c r="IG71" s="16"/>
      <c r="IH71" s="16"/>
      <c r="II71" s="16"/>
    </row>
    <row r="72" spans="1:243" s="15" customFormat="1" ht="189">
      <c r="A72" s="27">
        <v>60</v>
      </c>
      <c r="B72" s="66" t="s">
        <v>485</v>
      </c>
      <c r="C72" s="48" t="s">
        <v>111</v>
      </c>
      <c r="D72" s="69">
        <v>27.375</v>
      </c>
      <c r="E72" s="70" t="s">
        <v>307</v>
      </c>
      <c r="F72" s="71">
        <v>1297.49</v>
      </c>
      <c r="G72" s="61"/>
      <c r="H72" s="52"/>
      <c r="I72" s="51" t="s">
        <v>39</v>
      </c>
      <c r="J72" s="53">
        <f t="shared" si="0"/>
        <v>1</v>
      </c>
      <c r="K72" s="54" t="s">
        <v>64</v>
      </c>
      <c r="L72" s="54" t="s">
        <v>7</v>
      </c>
      <c r="M72" s="62"/>
      <c r="N72" s="61"/>
      <c r="O72" s="61"/>
      <c r="P72" s="63"/>
      <c r="Q72" s="61"/>
      <c r="R72" s="61"/>
      <c r="S72" s="63"/>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64">
        <f t="shared" si="1"/>
        <v>35518.79</v>
      </c>
      <c r="BB72" s="65">
        <f t="shared" si="2"/>
        <v>35518.79</v>
      </c>
      <c r="BC72" s="84" t="str">
        <f t="shared" si="3"/>
        <v>INR  Thirty Five Thousand Five Hundred &amp; Eighteen  and Paise Seventy Nine Only</v>
      </c>
      <c r="BD72" s="78">
        <v>1147</v>
      </c>
      <c r="BE72" s="1">
        <f t="shared" si="4"/>
        <v>1297.4864</v>
      </c>
      <c r="BF72" s="77"/>
      <c r="BG72" s="77"/>
      <c r="BH72" s="77"/>
      <c r="IE72" s="16"/>
      <c r="IF72" s="16"/>
      <c r="IG72" s="16"/>
      <c r="IH72" s="16"/>
      <c r="II72" s="16"/>
    </row>
    <row r="73" spans="1:243" s="15" customFormat="1" ht="189">
      <c r="A73" s="27">
        <v>61</v>
      </c>
      <c r="B73" s="66" t="s">
        <v>489</v>
      </c>
      <c r="C73" s="48" t="s">
        <v>112</v>
      </c>
      <c r="D73" s="69">
        <v>22.63</v>
      </c>
      <c r="E73" s="70" t="s">
        <v>307</v>
      </c>
      <c r="F73" s="71">
        <v>1311.06</v>
      </c>
      <c r="G73" s="61"/>
      <c r="H73" s="52"/>
      <c r="I73" s="51" t="s">
        <v>39</v>
      </c>
      <c r="J73" s="53">
        <f t="shared" si="0"/>
        <v>1</v>
      </c>
      <c r="K73" s="54" t="s">
        <v>64</v>
      </c>
      <c r="L73" s="54" t="s">
        <v>7</v>
      </c>
      <c r="M73" s="62"/>
      <c r="N73" s="61"/>
      <c r="O73" s="61"/>
      <c r="P73" s="63"/>
      <c r="Q73" s="61"/>
      <c r="R73" s="61"/>
      <c r="S73" s="63"/>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64">
        <f t="shared" si="1"/>
        <v>29669.29</v>
      </c>
      <c r="BB73" s="65">
        <f t="shared" si="2"/>
        <v>29669.29</v>
      </c>
      <c r="BC73" s="84" t="str">
        <f t="shared" si="3"/>
        <v>INR  Twenty Nine Thousand Six Hundred &amp; Sixty Nine  and Paise Twenty Nine Only</v>
      </c>
      <c r="BD73" s="78">
        <v>1159</v>
      </c>
      <c r="BE73" s="1">
        <f t="shared" si="4"/>
        <v>1311.0608</v>
      </c>
      <c r="BF73" s="77"/>
      <c r="BG73" s="77"/>
      <c r="BH73" s="77"/>
      <c r="IE73" s="16"/>
      <c r="IF73" s="16"/>
      <c r="IG73" s="16"/>
      <c r="IH73" s="16"/>
      <c r="II73" s="16"/>
    </row>
    <row r="74" spans="1:243" s="15" customFormat="1" ht="189">
      <c r="A74" s="27">
        <v>62</v>
      </c>
      <c r="B74" s="66" t="s">
        <v>490</v>
      </c>
      <c r="C74" s="48" t="s">
        <v>113</v>
      </c>
      <c r="D74" s="69">
        <v>1.08</v>
      </c>
      <c r="E74" s="70" t="s">
        <v>307</v>
      </c>
      <c r="F74" s="71">
        <v>1324.64</v>
      </c>
      <c r="G74" s="61"/>
      <c r="H74" s="52"/>
      <c r="I74" s="51" t="s">
        <v>39</v>
      </c>
      <c r="J74" s="53">
        <f t="shared" si="0"/>
        <v>1</v>
      </c>
      <c r="K74" s="54" t="s">
        <v>64</v>
      </c>
      <c r="L74" s="54" t="s">
        <v>7</v>
      </c>
      <c r="M74" s="62"/>
      <c r="N74" s="61"/>
      <c r="O74" s="61"/>
      <c r="P74" s="63"/>
      <c r="Q74" s="61"/>
      <c r="R74" s="61"/>
      <c r="S74" s="63"/>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64">
        <f t="shared" si="1"/>
        <v>1430.61</v>
      </c>
      <c r="BB74" s="65">
        <f t="shared" si="2"/>
        <v>1430.61</v>
      </c>
      <c r="BC74" s="84" t="str">
        <f t="shared" si="3"/>
        <v>INR  One Thousand Four Hundred &amp; Thirty  and Paise Sixty One Only</v>
      </c>
      <c r="BD74" s="78">
        <v>1171</v>
      </c>
      <c r="BE74" s="1">
        <f t="shared" si="4"/>
        <v>1324.6352</v>
      </c>
      <c r="BF74" s="77"/>
      <c r="BG74" s="77"/>
      <c r="BH74" s="77"/>
      <c r="IE74" s="16"/>
      <c r="IF74" s="16"/>
      <c r="IG74" s="16"/>
      <c r="IH74" s="16"/>
      <c r="II74" s="16"/>
    </row>
    <row r="75" spans="1:243" s="15" customFormat="1" ht="228">
      <c r="A75" s="27">
        <v>63</v>
      </c>
      <c r="B75" s="66" t="s">
        <v>494</v>
      </c>
      <c r="C75" s="48" t="s">
        <v>114</v>
      </c>
      <c r="D75" s="69">
        <v>55.389</v>
      </c>
      <c r="E75" s="70" t="s">
        <v>307</v>
      </c>
      <c r="F75" s="71">
        <v>833.69</v>
      </c>
      <c r="G75" s="61"/>
      <c r="H75" s="52"/>
      <c r="I75" s="51" t="s">
        <v>39</v>
      </c>
      <c r="J75" s="53">
        <f t="shared" si="0"/>
        <v>1</v>
      </c>
      <c r="K75" s="54" t="s">
        <v>64</v>
      </c>
      <c r="L75" s="54" t="s">
        <v>7</v>
      </c>
      <c r="M75" s="62"/>
      <c r="N75" s="61"/>
      <c r="O75" s="61"/>
      <c r="P75" s="63"/>
      <c r="Q75" s="61"/>
      <c r="R75" s="61"/>
      <c r="S75" s="63"/>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64">
        <f t="shared" si="1"/>
        <v>46177.26</v>
      </c>
      <c r="BB75" s="65">
        <f t="shared" si="2"/>
        <v>46177.26</v>
      </c>
      <c r="BC75" s="84" t="str">
        <f t="shared" si="3"/>
        <v>INR  Forty Six Thousand One Hundred &amp; Seventy Seven  and Paise Twenty Six Only</v>
      </c>
      <c r="BD75" s="78">
        <v>737</v>
      </c>
      <c r="BE75" s="1">
        <f t="shared" si="4"/>
        <v>833.6944</v>
      </c>
      <c r="BF75" s="77"/>
      <c r="BG75" s="77"/>
      <c r="BH75" s="77"/>
      <c r="IE75" s="16"/>
      <c r="IF75" s="16"/>
      <c r="IG75" s="16"/>
      <c r="IH75" s="16"/>
      <c r="II75" s="16"/>
    </row>
    <row r="76" spans="1:243" s="15" customFormat="1" ht="228">
      <c r="A76" s="27">
        <v>64</v>
      </c>
      <c r="B76" s="66" t="s">
        <v>493</v>
      </c>
      <c r="C76" s="48" t="s">
        <v>115</v>
      </c>
      <c r="D76" s="69">
        <v>39.797</v>
      </c>
      <c r="E76" s="70" t="s">
        <v>307</v>
      </c>
      <c r="F76" s="71">
        <v>839.35</v>
      </c>
      <c r="G76" s="61"/>
      <c r="H76" s="52"/>
      <c r="I76" s="51" t="s">
        <v>39</v>
      </c>
      <c r="J76" s="53">
        <f t="shared" si="0"/>
        <v>1</v>
      </c>
      <c r="K76" s="54" t="s">
        <v>64</v>
      </c>
      <c r="L76" s="54" t="s">
        <v>7</v>
      </c>
      <c r="M76" s="62"/>
      <c r="N76" s="61"/>
      <c r="O76" s="61"/>
      <c r="P76" s="63"/>
      <c r="Q76" s="61"/>
      <c r="R76" s="61"/>
      <c r="S76" s="63"/>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64">
        <f t="shared" si="1"/>
        <v>33403.61</v>
      </c>
      <c r="BB76" s="65">
        <f t="shared" si="2"/>
        <v>33403.61</v>
      </c>
      <c r="BC76" s="84" t="str">
        <f t="shared" si="3"/>
        <v>INR  Thirty Three Thousand Four Hundred &amp; Three  and Paise Sixty One Only</v>
      </c>
      <c r="BD76" s="78">
        <v>742</v>
      </c>
      <c r="BE76" s="1">
        <f t="shared" si="4"/>
        <v>839.3504</v>
      </c>
      <c r="BF76" s="77"/>
      <c r="BG76" s="77"/>
      <c r="BH76" s="77"/>
      <c r="IE76" s="16"/>
      <c r="IF76" s="16"/>
      <c r="IG76" s="16"/>
      <c r="IH76" s="16"/>
      <c r="II76" s="16"/>
    </row>
    <row r="77" spans="1:243" s="15" customFormat="1" ht="228">
      <c r="A77" s="27">
        <v>65</v>
      </c>
      <c r="B77" s="66" t="s">
        <v>491</v>
      </c>
      <c r="C77" s="48" t="s">
        <v>116</v>
      </c>
      <c r="D77" s="69">
        <v>175.812</v>
      </c>
      <c r="E77" s="70" t="s">
        <v>307</v>
      </c>
      <c r="F77" s="71">
        <v>840.48</v>
      </c>
      <c r="G77" s="61"/>
      <c r="H77" s="52"/>
      <c r="I77" s="51" t="s">
        <v>39</v>
      </c>
      <c r="J77" s="53">
        <f t="shared" si="0"/>
        <v>1</v>
      </c>
      <c r="K77" s="54" t="s">
        <v>64</v>
      </c>
      <c r="L77" s="54" t="s">
        <v>7</v>
      </c>
      <c r="M77" s="62"/>
      <c r="N77" s="61"/>
      <c r="O77" s="61"/>
      <c r="P77" s="63"/>
      <c r="Q77" s="61"/>
      <c r="R77" s="61"/>
      <c r="S77" s="63"/>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64">
        <f t="shared" si="1"/>
        <v>147766.47</v>
      </c>
      <c r="BB77" s="65">
        <f t="shared" si="2"/>
        <v>147766.47</v>
      </c>
      <c r="BC77" s="84" t="str">
        <f t="shared" si="3"/>
        <v>INR  One Lakh Forty Seven Thousand Seven Hundred &amp; Sixty Six  and Paise Forty Seven Only</v>
      </c>
      <c r="BD77" s="78">
        <v>743</v>
      </c>
      <c r="BE77" s="1">
        <f t="shared" si="4"/>
        <v>840.4816</v>
      </c>
      <c r="BF77" s="77"/>
      <c r="BG77" s="77"/>
      <c r="BH77" s="77"/>
      <c r="IE77" s="16"/>
      <c r="IF77" s="16"/>
      <c r="IG77" s="16"/>
      <c r="IH77" s="16"/>
      <c r="II77" s="16"/>
    </row>
    <row r="78" spans="1:243" s="15" customFormat="1" ht="228">
      <c r="A78" s="27">
        <v>66</v>
      </c>
      <c r="B78" s="66" t="s">
        <v>492</v>
      </c>
      <c r="C78" s="48" t="s">
        <v>117</v>
      </c>
      <c r="D78" s="69">
        <v>108.675</v>
      </c>
      <c r="E78" s="70" t="s">
        <v>307</v>
      </c>
      <c r="F78" s="71">
        <v>846.14</v>
      </c>
      <c r="G78" s="61"/>
      <c r="H78" s="52"/>
      <c r="I78" s="51" t="s">
        <v>39</v>
      </c>
      <c r="J78" s="53">
        <f t="shared" si="0"/>
        <v>1</v>
      </c>
      <c r="K78" s="54" t="s">
        <v>64</v>
      </c>
      <c r="L78" s="54" t="s">
        <v>7</v>
      </c>
      <c r="M78" s="62"/>
      <c r="N78" s="61"/>
      <c r="O78" s="61"/>
      <c r="P78" s="63"/>
      <c r="Q78" s="61"/>
      <c r="R78" s="61"/>
      <c r="S78" s="63"/>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64">
        <f t="shared" si="1"/>
        <v>91954.26</v>
      </c>
      <c r="BB78" s="65">
        <f t="shared" si="2"/>
        <v>91954.26</v>
      </c>
      <c r="BC78" s="84" t="str">
        <f t="shared" si="3"/>
        <v>INR  Ninety One Thousand Nine Hundred &amp; Fifty Four  and Paise Twenty Six Only</v>
      </c>
      <c r="BD78" s="78">
        <v>748</v>
      </c>
      <c r="BE78" s="1">
        <f t="shared" si="4"/>
        <v>846.1376</v>
      </c>
      <c r="BF78" s="77"/>
      <c r="BG78" s="77"/>
      <c r="BH78" s="77"/>
      <c r="IE78" s="16"/>
      <c r="IF78" s="16"/>
      <c r="IG78" s="16"/>
      <c r="IH78" s="16"/>
      <c r="II78" s="16"/>
    </row>
    <row r="79" spans="1:243" s="15" customFormat="1" ht="114">
      <c r="A79" s="27">
        <v>67</v>
      </c>
      <c r="B79" s="66" t="s">
        <v>495</v>
      </c>
      <c r="C79" s="48" t="s">
        <v>118</v>
      </c>
      <c r="D79" s="69">
        <v>139.5</v>
      </c>
      <c r="E79" s="70" t="s">
        <v>309</v>
      </c>
      <c r="F79" s="71">
        <v>504.52</v>
      </c>
      <c r="G79" s="61"/>
      <c r="H79" s="52"/>
      <c r="I79" s="51" t="s">
        <v>39</v>
      </c>
      <c r="J79" s="53">
        <f t="shared" si="0"/>
        <v>1</v>
      </c>
      <c r="K79" s="54" t="s">
        <v>64</v>
      </c>
      <c r="L79" s="54" t="s">
        <v>7</v>
      </c>
      <c r="M79" s="62"/>
      <c r="N79" s="61"/>
      <c r="O79" s="61"/>
      <c r="P79" s="63"/>
      <c r="Q79" s="61"/>
      <c r="R79" s="61"/>
      <c r="S79" s="63"/>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64">
        <f t="shared" si="1"/>
        <v>70380.54</v>
      </c>
      <c r="BB79" s="65">
        <f t="shared" si="2"/>
        <v>70380.54</v>
      </c>
      <c r="BC79" s="84" t="str">
        <f t="shared" si="3"/>
        <v>INR  Seventy Thousand Three Hundred &amp; Eighty  and Paise Fifty Four Only</v>
      </c>
      <c r="BD79" s="78">
        <v>446</v>
      </c>
      <c r="BE79" s="1">
        <f aca="true" t="shared" si="5" ref="BE79:BE142">BD79*1.12*1.01</f>
        <v>504.5152</v>
      </c>
      <c r="BF79" s="77"/>
      <c r="BG79" s="77"/>
      <c r="BH79" s="77"/>
      <c r="IE79" s="16"/>
      <c r="IF79" s="16"/>
      <c r="IG79" s="16"/>
      <c r="IH79" s="16"/>
      <c r="II79" s="16"/>
    </row>
    <row r="80" spans="1:243" s="15" customFormat="1" ht="128.25">
      <c r="A80" s="27">
        <v>68</v>
      </c>
      <c r="B80" s="66" t="s">
        <v>496</v>
      </c>
      <c r="C80" s="48" t="s">
        <v>119</v>
      </c>
      <c r="D80" s="69">
        <v>30.24</v>
      </c>
      <c r="E80" s="70" t="s">
        <v>307</v>
      </c>
      <c r="F80" s="71">
        <v>2919.63</v>
      </c>
      <c r="G80" s="61"/>
      <c r="H80" s="52"/>
      <c r="I80" s="51" t="s">
        <v>39</v>
      </c>
      <c r="J80" s="53">
        <f aca="true" t="shared" si="6" ref="J80:J143">IF(I80="Less(-)",-1,1)</f>
        <v>1</v>
      </c>
      <c r="K80" s="54" t="s">
        <v>64</v>
      </c>
      <c r="L80" s="54" t="s">
        <v>7</v>
      </c>
      <c r="M80" s="62"/>
      <c r="N80" s="61"/>
      <c r="O80" s="61"/>
      <c r="P80" s="63"/>
      <c r="Q80" s="61"/>
      <c r="R80" s="61"/>
      <c r="S80" s="63"/>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64">
        <f aca="true" t="shared" si="7" ref="BA80:BA143">total_amount_ba($B$2,$D$2,D80,F80,J80,K80,M80)</f>
        <v>88289.61</v>
      </c>
      <c r="BB80" s="65">
        <f aca="true" t="shared" si="8" ref="BB80:BB143">BA80+SUM(N80:AZ80)</f>
        <v>88289.61</v>
      </c>
      <c r="BC80" s="84" t="str">
        <f aca="true" t="shared" si="9" ref="BC80:BC143">SpellNumber(L80,BB80)</f>
        <v>INR  Eighty Eight Thousand Two Hundred &amp; Eighty Nine  and Paise Sixty One Only</v>
      </c>
      <c r="BD80" s="78">
        <v>2581</v>
      </c>
      <c r="BE80" s="1">
        <f t="shared" si="5"/>
        <v>2919.6272</v>
      </c>
      <c r="BF80" s="77"/>
      <c r="BG80" s="77"/>
      <c r="BH80" s="77"/>
      <c r="IE80" s="16"/>
      <c r="IF80" s="16"/>
      <c r="IG80" s="16"/>
      <c r="IH80" s="16"/>
      <c r="II80" s="16"/>
    </row>
    <row r="81" spans="1:243" s="15" customFormat="1" ht="125.25" customHeight="1">
      <c r="A81" s="27">
        <v>69</v>
      </c>
      <c r="B81" s="66" t="s">
        <v>497</v>
      </c>
      <c r="C81" s="48" t="s">
        <v>120</v>
      </c>
      <c r="D81" s="69">
        <v>15.75</v>
      </c>
      <c r="E81" s="70" t="s">
        <v>307</v>
      </c>
      <c r="F81" s="71">
        <v>2935.46</v>
      </c>
      <c r="G81" s="61"/>
      <c r="H81" s="52"/>
      <c r="I81" s="51" t="s">
        <v>39</v>
      </c>
      <c r="J81" s="53">
        <f t="shared" si="6"/>
        <v>1</v>
      </c>
      <c r="K81" s="54" t="s">
        <v>64</v>
      </c>
      <c r="L81" s="54" t="s">
        <v>7</v>
      </c>
      <c r="M81" s="62"/>
      <c r="N81" s="61"/>
      <c r="O81" s="61"/>
      <c r="P81" s="63"/>
      <c r="Q81" s="61"/>
      <c r="R81" s="61"/>
      <c r="S81" s="63"/>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64">
        <f t="shared" si="7"/>
        <v>46233.5</v>
      </c>
      <c r="BB81" s="65">
        <f t="shared" si="8"/>
        <v>46233.5</v>
      </c>
      <c r="BC81" s="84" t="str">
        <f t="shared" si="9"/>
        <v>INR  Forty Six Thousand Two Hundred &amp; Thirty Three  and Paise Fifty Only</v>
      </c>
      <c r="BD81" s="78">
        <v>2595</v>
      </c>
      <c r="BE81" s="1">
        <f t="shared" si="5"/>
        <v>2935.464</v>
      </c>
      <c r="BF81" s="77"/>
      <c r="BG81" s="77"/>
      <c r="BH81" s="77"/>
      <c r="IE81" s="16"/>
      <c r="IF81" s="16"/>
      <c r="IG81" s="16"/>
      <c r="IH81" s="16"/>
      <c r="II81" s="16"/>
    </row>
    <row r="82" spans="1:243" s="15" customFormat="1" ht="256.5">
      <c r="A82" s="27">
        <v>70</v>
      </c>
      <c r="B82" s="66" t="s">
        <v>499</v>
      </c>
      <c r="C82" s="48" t="s">
        <v>121</v>
      </c>
      <c r="D82" s="69">
        <v>35.595</v>
      </c>
      <c r="E82" s="70" t="s">
        <v>307</v>
      </c>
      <c r="F82" s="71">
        <v>2487.51</v>
      </c>
      <c r="G82" s="61"/>
      <c r="H82" s="52"/>
      <c r="I82" s="51" t="s">
        <v>39</v>
      </c>
      <c r="J82" s="53">
        <f t="shared" si="6"/>
        <v>1</v>
      </c>
      <c r="K82" s="54" t="s">
        <v>64</v>
      </c>
      <c r="L82" s="54" t="s">
        <v>7</v>
      </c>
      <c r="M82" s="62"/>
      <c r="N82" s="61"/>
      <c r="O82" s="61"/>
      <c r="P82" s="63"/>
      <c r="Q82" s="61"/>
      <c r="R82" s="61"/>
      <c r="S82" s="63"/>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64">
        <f t="shared" si="7"/>
        <v>88542.92</v>
      </c>
      <c r="BB82" s="65">
        <f t="shared" si="8"/>
        <v>88542.92</v>
      </c>
      <c r="BC82" s="84" t="str">
        <f t="shared" si="9"/>
        <v>INR  Eighty Eight Thousand Five Hundred &amp; Forty Two  and Paise Ninety Two Only</v>
      </c>
      <c r="BD82" s="78">
        <v>2199</v>
      </c>
      <c r="BE82" s="1">
        <f t="shared" si="5"/>
        <v>2487.5088</v>
      </c>
      <c r="BF82" s="77"/>
      <c r="BG82" s="77"/>
      <c r="BH82" s="77"/>
      <c r="IE82" s="16"/>
      <c r="IF82" s="16"/>
      <c r="IG82" s="16"/>
      <c r="IH82" s="16"/>
      <c r="II82" s="16"/>
    </row>
    <row r="83" spans="1:243" s="15" customFormat="1" ht="256.5">
      <c r="A83" s="27">
        <v>71</v>
      </c>
      <c r="B83" s="66" t="s">
        <v>498</v>
      </c>
      <c r="C83" s="48" t="s">
        <v>122</v>
      </c>
      <c r="D83" s="69">
        <v>13.32</v>
      </c>
      <c r="E83" s="70" t="s">
        <v>307</v>
      </c>
      <c r="F83" s="71">
        <v>2517.36</v>
      </c>
      <c r="G83" s="61"/>
      <c r="H83" s="52"/>
      <c r="I83" s="51" t="s">
        <v>39</v>
      </c>
      <c r="J83" s="53">
        <f t="shared" si="6"/>
        <v>1</v>
      </c>
      <c r="K83" s="54" t="s">
        <v>64</v>
      </c>
      <c r="L83" s="54" t="s">
        <v>7</v>
      </c>
      <c r="M83" s="62"/>
      <c r="N83" s="61"/>
      <c r="O83" s="61"/>
      <c r="P83" s="63"/>
      <c r="Q83" s="61"/>
      <c r="R83" s="61"/>
      <c r="S83" s="63"/>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64">
        <f t="shared" si="7"/>
        <v>33531.24</v>
      </c>
      <c r="BB83" s="65">
        <f t="shared" si="8"/>
        <v>33531.24</v>
      </c>
      <c r="BC83" s="84" t="str">
        <f t="shared" si="9"/>
        <v>INR  Thirty Three Thousand Five Hundred &amp; Thirty One  and Paise Twenty Four Only</v>
      </c>
      <c r="BD83" s="78">
        <v>2225.39</v>
      </c>
      <c r="BE83" s="1">
        <f t="shared" si="5"/>
        <v>2517.361168</v>
      </c>
      <c r="BF83" s="77"/>
      <c r="BG83" s="77"/>
      <c r="BH83" s="77"/>
      <c r="IE83" s="16"/>
      <c r="IF83" s="16"/>
      <c r="IG83" s="16"/>
      <c r="IH83" s="16"/>
      <c r="II83" s="16"/>
    </row>
    <row r="84" spans="1:243" s="15" customFormat="1" ht="229.5">
      <c r="A84" s="27">
        <v>72</v>
      </c>
      <c r="B84" s="66" t="s">
        <v>500</v>
      </c>
      <c r="C84" s="48" t="s">
        <v>123</v>
      </c>
      <c r="D84" s="69">
        <v>4.32</v>
      </c>
      <c r="E84" s="70" t="s">
        <v>307</v>
      </c>
      <c r="F84" s="71">
        <v>1705.85</v>
      </c>
      <c r="G84" s="61"/>
      <c r="H84" s="52"/>
      <c r="I84" s="51" t="s">
        <v>39</v>
      </c>
      <c r="J84" s="53">
        <f t="shared" si="6"/>
        <v>1</v>
      </c>
      <c r="K84" s="54" t="s">
        <v>64</v>
      </c>
      <c r="L84" s="54" t="s">
        <v>7</v>
      </c>
      <c r="M84" s="62"/>
      <c r="N84" s="61"/>
      <c r="O84" s="61"/>
      <c r="P84" s="63"/>
      <c r="Q84" s="61"/>
      <c r="R84" s="61"/>
      <c r="S84" s="63"/>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64">
        <f t="shared" si="7"/>
        <v>7369.27</v>
      </c>
      <c r="BB84" s="65">
        <f t="shared" si="8"/>
        <v>7369.27</v>
      </c>
      <c r="BC84" s="84" t="str">
        <f t="shared" si="9"/>
        <v>INR  Seven Thousand Three Hundred &amp; Sixty Nine  and Paise Twenty Seven Only</v>
      </c>
      <c r="BD84" s="78">
        <v>1508</v>
      </c>
      <c r="BE84" s="1">
        <f t="shared" si="5"/>
        <v>1705.8496</v>
      </c>
      <c r="BF84" s="77"/>
      <c r="BG84" s="77"/>
      <c r="BH84" s="77"/>
      <c r="IE84" s="16"/>
      <c r="IF84" s="16"/>
      <c r="IG84" s="16"/>
      <c r="IH84" s="16"/>
      <c r="II84" s="16"/>
    </row>
    <row r="85" spans="1:243" s="15" customFormat="1" ht="229.5">
      <c r="A85" s="27">
        <v>73</v>
      </c>
      <c r="B85" s="66" t="s">
        <v>501</v>
      </c>
      <c r="C85" s="48" t="s">
        <v>124</v>
      </c>
      <c r="D85" s="69">
        <v>1.62</v>
      </c>
      <c r="E85" s="70" t="s">
        <v>307</v>
      </c>
      <c r="F85" s="71">
        <v>1726.32</v>
      </c>
      <c r="G85" s="61"/>
      <c r="H85" s="52"/>
      <c r="I85" s="51" t="s">
        <v>39</v>
      </c>
      <c r="J85" s="53">
        <f t="shared" si="6"/>
        <v>1</v>
      </c>
      <c r="K85" s="54" t="s">
        <v>64</v>
      </c>
      <c r="L85" s="54" t="s">
        <v>7</v>
      </c>
      <c r="M85" s="62"/>
      <c r="N85" s="61"/>
      <c r="O85" s="61"/>
      <c r="P85" s="63"/>
      <c r="Q85" s="61"/>
      <c r="R85" s="61"/>
      <c r="S85" s="63"/>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64">
        <f t="shared" si="7"/>
        <v>2796.64</v>
      </c>
      <c r="BB85" s="65">
        <f t="shared" si="8"/>
        <v>2796.64</v>
      </c>
      <c r="BC85" s="84" t="str">
        <f t="shared" si="9"/>
        <v>INR  Two Thousand Seven Hundred &amp; Ninety Six  and Paise Sixty Four Only</v>
      </c>
      <c r="BD85" s="78">
        <v>1526.1</v>
      </c>
      <c r="BE85" s="1">
        <f t="shared" si="5"/>
        <v>1726.32432</v>
      </c>
      <c r="BF85" s="77"/>
      <c r="BG85" s="77"/>
      <c r="BH85" s="77"/>
      <c r="IE85" s="16"/>
      <c r="IF85" s="16"/>
      <c r="IG85" s="16"/>
      <c r="IH85" s="16"/>
      <c r="II85" s="16"/>
    </row>
    <row r="86" spans="1:243" s="15" customFormat="1" ht="54">
      <c r="A86" s="27">
        <v>74</v>
      </c>
      <c r="B86" s="66" t="s">
        <v>379</v>
      </c>
      <c r="C86" s="48" t="s">
        <v>125</v>
      </c>
      <c r="D86" s="69">
        <v>59.175</v>
      </c>
      <c r="E86" s="70" t="s">
        <v>307</v>
      </c>
      <c r="F86" s="71">
        <v>606.32</v>
      </c>
      <c r="G86" s="61"/>
      <c r="H86" s="52"/>
      <c r="I86" s="51" t="s">
        <v>39</v>
      </c>
      <c r="J86" s="53">
        <f t="shared" si="6"/>
        <v>1</v>
      </c>
      <c r="K86" s="54" t="s">
        <v>64</v>
      </c>
      <c r="L86" s="54" t="s">
        <v>7</v>
      </c>
      <c r="M86" s="62"/>
      <c r="N86" s="61"/>
      <c r="O86" s="61"/>
      <c r="P86" s="63"/>
      <c r="Q86" s="61"/>
      <c r="R86" s="61"/>
      <c r="S86" s="63"/>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64">
        <f t="shared" si="7"/>
        <v>35878.99</v>
      </c>
      <c r="BB86" s="65">
        <f t="shared" si="8"/>
        <v>35878.99</v>
      </c>
      <c r="BC86" s="84" t="str">
        <f t="shared" si="9"/>
        <v>INR  Thirty Five Thousand Eight Hundred &amp; Seventy Eight  and Paise Ninety Nine Only</v>
      </c>
      <c r="BD86" s="78">
        <v>536</v>
      </c>
      <c r="BE86" s="1">
        <f t="shared" si="5"/>
        <v>606.3232</v>
      </c>
      <c r="BF86" s="77"/>
      <c r="BG86" s="77"/>
      <c r="BH86" s="77"/>
      <c r="IE86" s="16"/>
      <c r="IF86" s="16"/>
      <c r="IG86" s="16"/>
      <c r="IH86" s="16"/>
      <c r="II86" s="16"/>
    </row>
    <row r="87" spans="1:243" s="15" customFormat="1" ht="32.25" customHeight="1">
      <c r="A87" s="27">
        <v>75</v>
      </c>
      <c r="B87" s="66" t="s">
        <v>315</v>
      </c>
      <c r="C87" s="48" t="s">
        <v>126</v>
      </c>
      <c r="D87" s="69">
        <v>59.175</v>
      </c>
      <c r="E87" s="70" t="s">
        <v>307</v>
      </c>
      <c r="F87" s="71">
        <v>75.79</v>
      </c>
      <c r="G87" s="61"/>
      <c r="H87" s="52"/>
      <c r="I87" s="51" t="s">
        <v>39</v>
      </c>
      <c r="J87" s="53">
        <f t="shared" si="6"/>
        <v>1</v>
      </c>
      <c r="K87" s="54" t="s">
        <v>64</v>
      </c>
      <c r="L87" s="54" t="s">
        <v>7</v>
      </c>
      <c r="M87" s="62"/>
      <c r="N87" s="61"/>
      <c r="O87" s="61"/>
      <c r="P87" s="63"/>
      <c r="Q87" s="61"/>
      <c r="R87" s="61"/>
      <c r="S87" s="63"/>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64">
        <f t="shared" si="7"/>
        <v>4484.87</v>
      </c>
      <c r="BB87" s="65">
        <f t="shared" si="8"/>
        <v>4484.87</v>
      </c>
      <c r="BC87" s="84" t="str">
        <f t="shared" si="9"/>
        <v>INR  Four Thousand Four Hundred &amp; Eighty Four  and Paise Eighty Seven Only</v>
      </c>
      <c r="BD87" s="78">
        <v>67</v>
      </c>
      <c r="BE87" s="1">
        <f t="shared" si="5"/>
        <v>75.7904</v>
      </c>
      <c r="BF87" s="77"/>
      <c r="BG87" s="77"/>
      <c r="BH87" s="77"/>
      <c r="IE87" s="16"/>
      <c r="IF87" s="16"/>
      <c r="IG87" s="16"/>
      <c r="IH87" s="16"/>
      <c r="II87" s="16"/>
    </row>
    <row r="88" spans="1:243" s="15" customFormat="1" ht="28.5">
      <c r="A88" s="27">
        <v>76</v>
      </c>
      <c r="B88" s="66" t="s">
        <v>380</v>
      </c>
      <c r="C88" s="48" t="s">
        <v>127</v>
      </c>
      <c r="D88" s="69">
        <v>134</v>
      </c>
      <c r="E88" s="70" t="s">
        <v>310</v>
      </c>
      <c r="F88" s="71">
        <v>66.74</v>
      </c>
      <c r="G88" s="61"/>
      <c r="H88" s="52"/>
      <c r="I88" s="51" t="s">
        <v>39</v>
      </c>
      <c r="J88" s="53">
        <f t="shared" si="6"/>
        <v>1</v>
      </c>
      <c r="K88" s="54" t="s">
        <v>64</v>
      </c>
      <c r="L88" s="54" t="s">
        <v>7</v>
      </c>
      <c r="M88" s="62"/>
      <c r="N88" s="61"/>
      <c r="O88" s="61"/>
      <c r="P88" s="63"/>
      <c r="Q88" s="61"/>
      <c r="R88" s="61"/>
      <c r="S88" s="63"/>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64">
        <f t="shared" si="7"/>
        <v>8943.16</v>
      </c>
      <c r="BB88" s="65">
        <f t="shared" si="8"/>
        <v>8943.16</v>
      </c>
      <c r="BC88" s="84" t="str">
        <f t="shared" si="9"/>
        <v>INR  Eight Thousand Nine Hundred &amp; Forty Three  and Paise Sixteen Only</v>
      </c>
      <c r="BD88" s="78">
        <v>59</v>
      </c>
      <c r="BE88" s="1">
        <f t="shared" si="5"/>
        <v>66.7408</v>
      </c>
      <c r="BF88" s="77"/>
      <c r="BG88" s="77"/>
      <c r="BH88" s="77"/>
      <c r="IE88" s="16"/>
      <c r="IF88" s="16"/>
      <c r="IG88" s="16"/>
      <c r="IH88" s="16"/>
      <c r="II88" s="16"/>
    </row>
    <row r="89" spans="1:243" s="15" customFormat="1" ht="28.5">
      <c r="A89" s="27">
        <v>77</v>
      </c>
      <c r="B89" s="66" t="s">
        <v>331</v>
      </c>
      <c r="C89" s="48" t="s">
        <v>128</v>
      </c>
      <c r="D89" s="69">
        <v>133</v>
      </c>
      <c r="E89" s="70" t="s">
        <v>310</v>
      </c>
      <c r="F89" s="71">
        <v>39.59</v>
      </c>
      <c r="G89" s="61"/>
      <c r="H89" s="52"/>
      <c r="I89" s="51" t="s">
        <v>39</v>
      </c>
      <c r="J89" s="53">
        <f t="shared" si="6"/>
        <v>1</v>
      </c>
      <c r="K89" s="54" t="s">
        <v>64</v>
      </c>
      <c r="L89" s="54" t="s">
        <v>7</v>
      </c>
      <c r="M89" s="62"/>
      <c r="N89" s="61"/>
      <c r="O89" s="61"/>
      <c r="P89" s="63"/>
      <c r="Q89" s="61"/>
      <c r="R89" s="61"/>
      <c r="S89" s="63"/>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64">
        <f t="shared" si="7"/>
        <v>5265.47</v>
      </c>
      <c r="BB89" s="65">
        <f t="shared" si="8"/>
        <v>5265.47</v>
      </c>
      <c r="BC89" s="84" t="str">
        <f t="shared" si="9"/>
        <v>INR  Five Thousand Two Hundred &amp; Sixty Five  and Paise Forty Seven Only</v>
      </c>
      <c r="BD89" s="78">
        <v>35</v>
      </c>
      <c r="BE89" s="1">
        <f t="shared" si="5"/>
        <v>39.592</v>
      </c>
      <c r="BF89" s="77"/>
      <c r="BG89" s="77"/>
      <c r="BH89" s="77"/>
      <c r="IE89" s="16"/>
      <c r="IF89" s="16"/>
      <c r="IG89" s="16"/>
      <c r="IH89" s="16"/>
      <c r="II89" s="16"/>
    </row>
    <row r="90" spans="1:243" s="15" customFormat="1" ht="81">
      <c r="A90" s="27">
        <v>78</v>
      </c>
      <c r="B90" s="66" t="s">
        <v>381</v>
      </c>
      <c r="C90" s="48" t="s">
        <v>129</v>
      </c>
      <c r="D90" s="69">
        <v>13.774</v>
      </c>
      <c r="E90" s="70" t="s">
        <v>325</v>
      </c>
      <c r="F90" s="71">
        <v>10968.12</v>
      </c>
      <c r="G90" s="61"/>
      <c r="H90" s="52"/>
      <c r="I90" s="51" t="s">
        <v>39</v>
      </c>
      <c r="J90" s="53">
        <f t="shared" si="6"/>
        <v>1</v>
      </c>
      <c r="K90" s="54" t="s">
        <v>64</v>
      </c>
      <c r="L90" s="54" t="s">
        <v>7</v>
      </c>
      <c r="M90" s="62"/>
      <c r="N90" s="61"/>
      <c r="O90" s="61"/>
      <c r="P90" s="63"/>
      <c r="Q90" s="61"/>
      <c r="R90" s="61"/>
      <c r="S90" s="63"/>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64">
        <f t="shared" si="7"/>
        <v>151074.88</v>
      </c>
      <c r="BB90" s="65">
        <f t="shared" si="8"/>
        <v>151074.88</v>
      </c>
      <c r="BC90" s="84" t="str">
        <f t="shared" si="9"/>
        <v>INR  One Lakh Fifty One Thousand  &amp;Seventy Four  and Paise Eighty Eight Only</v>
      </c>
      <c r="BD90" s="78">
        <v>9696</v>
      </c>
      <c r="BE90" s="1">
        <f t="shared" si="5"/>
        <v>10968.1152</v>
      </c>
      <c r="BF90" s="77"/>
      <c r="BG90" s="77"/>
      <c r="BH90" s="77"/>
      <c r="IE90" s="16"/>
      <c r="IF90" s="16"/>
      <c r="IG90" s="16"/>
      <c r="IH90" s="16"/>
      <c r="II90" s="16"/>
    </row>
    <row r="91" spans="1:243" s="15" customFormat="1" ht="81">
      <c r="A91" s="27">
        <v>79</v>
      </c>
      <c r="B91" s="66" t="s">
        <v>382</v>
      </c>
      <c r="C91" s="48" t="s">
        <v>130</v>
      </c>
      <c r="D91" s="69">
        <v>3.782</v>
      </c>
      <c r="E91" s="70" t="s">
        <v>325</v>
      </c>
      <c r="F91" s="71">
        <v>11077.8</v>
      </c>
      <c r="G91" s="61"/>
      <c r="H91" s="52"/>
      <c r="I91" s="51" t="s">
        <v>39</v>
      </c>
      <c r="J91" s="53">
        <f t="shared" si="6"/>
        <v>1</v>
      </c>
      <c r="K91" s="54" t="s">
        <v>64</v>
      </c>
      <c r="L91" s="54" t="s">
        <v>7</v>
      </c>
      <c r="M91" s="62"/>
      <c r="N91" s="61"/>
      <c r="O91" s="61"/>
      <c r="P91" s="63"/>
      <c r="Q91" s="61"/>
      <c r="R91" s="61"/>
      <c r="S91" s="63"/>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64">
        <f t="shared" si="7"/>
        <v>41896.24</v>
      </c>
      <c r="BB91" s="65">
        <f t="shared" si="8"/>
        <v>41896.24</v>
      </c>
      <c r="BC91" s="84" t="str">
        <f t="shared" si="9"/>
        <v>INR  Forty One Thousand Eight Hundred &amp; Ninety Six  and Paise Twenty Four Only</v>
      </c>
      <c r="BD91" s="78">
        <v>9792.96</v>
      </c>
      <c r="BE91" s="1">
        <f t="shared" si="5"/>
        <v>11077.796352</v>
      </c>
      <c r="BF91" s="77"/>
      <c r="BG91" s="77"/>
      <c r="BH91" s="77"/>
      <c r="IE91" s="16"/>
      <c r="IF91" s="16"/>
      <c r="IG91" s="16"/>
      <c r="IH91" s="16"/>
      <c r="II91" s="16"/>
    </row>
    <row r="92" spans="1:243" s="15" customFormat="1" ht="148.5">
      <c r="A92" s="27">
        <v>80</v>
      </c>
      <c r="B92" s="66" t="s">
        <v>383</v>
      </c>
      <c r="C92" s="48" t="s">
        <v>131</v>
      </c>
      <c r="D92" s="69">
        <v>14.322</v>
      </c>
      <c r="E92" s="70" t="s">
        <v>307</v>
      </c>
      <c r="F92" s="71">
        <v>4898.1</v>
      </c>
      <c r="G92" s="61"/>
      <c r="H92" s="52"/>
      <c r="I92" s="51" t="s">
        <v>39</v>
      </c>
      <c r="J92" s="53">
        <f t="shared" si="6"/>
        <v>1</v>
      </c>
      <c r="K92" s="54" t="s">
        <v>64</v>
      </c>
      <c r="L92" s="54" t="s">
        <v>7</v>
      </c>
      <c r="M92" s="62"/>
      <c r="N92" s="61"/>
      <c r="O92" s="61"/>
      <c r="P92" s="63"/>
      <c r="Q92" s="61"/>
      <c r="R92" s="61"/>
      <c r="S92" s="63"/>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64">
        <f t="shared" si="7"/>
        <v>70150.59</v>
      </c>
      <c r="BB92" s="65">
        <f t="shared" si="8"/>
        <v>70150.59</v>
      </c>
      <c r="BC92" s="84" t="str">
        <f t="shared" si="9"/>
        <v>INR  Seventy Thousand One Hundred &amp; Fifty  and Paise Fifty Nine Only</v>
      </c>
      <c r="BD92" s="78">
        <v>4330</v>
      </c>
      <c r="BE92" s="1">
        <f t="shared" si="5"/>
        <v>4898.096</v>
      </c>
      <c r="BF92" s="77"/>
      <c r="BG92" s="77"/>
      <c r="BH92" s="77"/>
      <c r="IE92" s="16"/>
      <c r="IF92" s="16"/>
      <c r="IG92" s="16"/>
      <c r="IH92" s="16"/>
      <c r="II92" s="16"/>
    </row>
    <row r="93" spans="1:243" s="15" customFormat="1" ht="81">
      <c r="A93" s="27">
        <v>81</v>
      </c>
      <c r="B93" s="66" t="s">
        <v>332</v>
      </c>
      <c r="C93" s="48" t="s">
        <v>132</v>
      </c>
      <c r="D93" s="69">
        <v>198</v>
      </c>
      <c r="E93" s="70" t="s">
        <v>310</v>
      </c>
      <c r="F93" s="71">
        <v>32.8</v>
      </c>
      <c r="G93" s="61"/>
      <c r="H93" s="52"/>
      <c r="I93" s="51" t="s">
        <v>39</v>
      </c>
      <c r="J93" s="53">
        <f t="shared" si="6"/>
        <v>1</v>
      </c>
      <c r="K93" s="54" t="s">
        <v>64</v>
      </c>
      <c r="L93" s="54" t="s">
        <v>7</v>
      </c>
      <c r="M93" s="62"/>
      <c r="N93" s="61"/>
      <c r="O93" s="61"/>
      <c r="P93" s="63"/>
      <c r="Q93" s="61"/>
      <c r="R93" s="61"/>
      <c r="S93" s="63"/>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64">
        <f t="shared" si="7"/>
        <v>6494.4</v>
      </c>
      <c r="BB93" s="65">
        <f t="shared" si="8"/>
        <v>6494.4</v>
      </c>
      <c r="BC93" s="84" t="str">
        <f t="shared" si="9"/>
        <v>INR  Six Thousand Four Hundred &amp; Ninety Four  and Paise Forty Only</v>
      </c>
      <c r="BD93" s="78">
        <v>29</v>
      </c>
      <c r="BE93" s="1">
        <f t="shared" si="5"/>
        <v>32.8048</v>
      </c>
      <c r="BF93" s="77"/>
      <c r="BG93" s="77"/>
      <c r="BH93" s="77"/>
      <c r="IE93" s="16"/>
      <c r="IF93" s="16"/>
      <c r="IG93" s="16"/>
      <c r="IH93" s="16"/>
      <c r="II93" s="16"/>
    </row>
    <row r="94" spans="1:243" s="15" customFormat="1" ht="40.5">
      <c r="A94" s="27">
        <v>82</v>
      </c>
      <c r="B94" s="66" t="s">
        <v>333</v>
      </c>
      <c r="C94" s="48" t="s">
        <v>133</v>
      </c>
      <c r="D94" s="69">
        <v>93</v>
      </c>
      <c r="E94" s="70" t="s">
        <v>310</v>
      </c>
      <c r="F94" s="71">
        <v>48.64</v>
      </c>
      <c r="G94" s="61"/>
      <c r="H94" s="52"/>
      <c r="I94" s="51" t="s">
        <v>39</v>
      </c>
      <c r="J94" s="53">
        <f t="shared" si="6"/>
        <v>1</v>
      </c>
      <c r="K94" s="54" t="s">
        <v>64</v>
      </c>
      <c r="L94" s="54" t="s">
        <v>7</v>
      </c>
      <c r="M94" s="62"/>
      <c r="N94" s="61"/>
      <c r="O94" s="61"/>
      <c r="P94" s="63"/>
      <c r="Q94" s="61"/>
      <c r="R94" s="61"/>
      <c r="S94" s="63"/>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64">
        <f t="shared" si="7"/>
        <v>4523.52</v>
      </c>
      <c r="BB94" s="65">
        <f t="shared" si="8"/>
        <v>4523.52</v>
      </c>
      <c r="BC94" s="84" t="str">
        <f t="shared" si="9"/>
        <v>INR  Four Thousand Five Hundred &amp; Twenty Three  and Paise Fifty Two Only</v>
      </c>
      <c r="BD94" s="78">
        <v>43</v>
      </c>
      <c r="BE94" s="1">
        <f t="shared" si="5"/>
        <v>48.6416</v>
      </c>
      <c r="BF94" s="77"/>
      <c r="BG94" s="77"/>
      <c r="BH94" s="77"/>
      <c r="IE94" s="16"/>
      <c r="IF94" s="16"/>
      <c r="IG94" s="16"/>
      <c r="IH94" s="16"/>
      <c r="II94" s="16"/>
    </row>
    <row r="95" spans="1:243" s="15" customFormat="1" ht="48" customHeight="1">
      <c r="A95" s="27">
        <v>83</v>
      </c>
      <c r="B95" s="66" t="s">
        <v>350</v>
      </c>
      <c r="C95" s="48" t="s">
        <v>134</v>
      </c>
      <c r="D95" s="69">
        <v>31</v>
      </c>
      <c r="E95" s="70" t="s">
        <v>310</v>
      </c>
      <c r="F95" s="71">
        <v>179.86</v>
      </c>
      <c r="G95" s="61"/>
      <c r="H95" s="52"/>
      <c r="I95" s="51" t="s">
        <v>39</v>
      </c>
      <c r="J95" s="53">
        <f t="shared" si="6"/>
        <v>1</v>
      </c>
      <c r="K95" s="54" t="s">
        <v>64</v>
      </c>
      <c r="L95" s="54" t="s">
        <v>7</v>
      </c>
      <c r="M95" s="62"/>
      <c r="N95" s="61"/>
      <c r="O95" s="61"/>
      <c r="P95" s="63"/>
      <c r="Q95" s="61"/>
      <c r="R95" s="61"/>
      <c r="S95" s="63"/>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64">
        <f t="shared" si="7"/>
        <v>5575.66</v>
      </c>
      <c r="BB95" s="65">
        <f t="shared" si="8"/>
        <v>5575.66</v>
      </c>
      <c r="BC95" s="84" t="str">
        <f t="shared" si="9"/>
        <v>INR  Five Thousand Five Hundred &amp; Seventy Five  and Paise Sixty Six Only</v>
      </c>
      <c r="BD95" s="78">
        <v>159</v>
      </c>
      <c r="BE95" s="1">
        <f t="shared" si="5"/>
        <v>179.8608</v>
      </c>
      <c r="BF95" s="77"/>
      <c r="BG95" s="77"/>
      <c r="BH95" s="77"/>
      <c r="IE95" s="16"/>
      <c r="IF95" s="16"/>
      <c r="IG95" s="16"/>
      <c r="IH95" s="16"/>
      <c r="II95" s="16"/>
    </row>
    <row r="96" spans="1:243" s="15" customFormat="1" ht="28.5">
      <c r="A96" s="27">
        <v>84</v>
      </c>
      <c r="B96" s="66" t="s">
        <v>334</v>
      </c>
      <c r="C96" s="48" t="s">
        <v>135</v>
      </c>
      <c r="D96" s="69">
        <v>53</v>
      </c>
      <c r="E96" s="70" t="s">
        <v>310</v>
      </c>
      <c r="F96" s="71">
        <v>79.18</v>
      </c>
      <c r="G96" s="61"/>
      <c r="H96" s="52"/>
      <c r="I96" s="51" t="s">
        <v>39</v>
      </c>
      <c r="J96" s="53">
        <f t="shared" si="6"/>
        <v>1</v>
      </c>
      <c r="K96" s="54" t="s">
        <v>64</v>
      </c>
      <c r="L96" s="54" t="s">
        <v>7</v>
      </c>
      <c r="M96" s="62"/>
      <c r="N96" s="61"/>
      <c r="O96" s="61"/>
      <c r="P96" s="63"/>
      <c r="Q96" s="61"/>
      <c r="R96" s="61"/>
      <c r="S96" s="63"/>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64">
        <f t="shared" si="7"/>
        <v>4196.54</v>
      </c>
      <c r="BB96" s="65">
        <f t="shared" si="8"/>
        <v>4196.54</v>
      </c>
      <c r="BC96" s="84" t="str">
        <f t="shared" si="9"/>
        <v>INR  Four Thousand One Hundred &amp; Ninety Six  and Paise Fifty Four Only</v>
      </c>
      <c r="BD96" s="78">
        <v>70</v>
      </c>
      <c r="BE96" s="1">
        <f t="shared" si="5"/>
        <v>79.184</v>
      </c>
      <c r="BF96" s="77"/>
      <c r="BG96" s="77"/>
      <c r="BH96" s="77"/>
      <c r="IE96" s="16"/>
      <c r="IF96" s="16"/>
      <c r="IG96" s="16"/>
      <c r="IH96" s="16"/>
      <c r="II96" s="16"/>
    </row>
    <row r="97" spans="1:243" s="15" customFormat="1" ht="31.5" customHeight="1">
      <c r="A97" s="27">
        <v>85</v>
      </c>
      <c r="B97" s="66" t="s">
        <v>335</v>
      </c>
      <c r="C97" s="48" t="s">
        <v>136</v>
      </c>
      <c r="D97" s="69">
        <v>22</v>
      </c>
      <c r="E97" s="70" t="s">
        <v>310</v>
      </c>
      <c r="F97" s="71">
        <v>1883.45</v>
      </c>
      <c r="G97" s="61"/>
      <c r="H97" s="52"/>
      <c r="I97" s="51" t="s">
        <v>39</v>
      </c>
      <c r="J97" s="53">
        <f t="shared" si="6"/>
        <v>1</v>
      </c>
      <c r="K97" s="54" t="s">
        <v>64</v>
      </c>
      <c r="L97" s="54" t="s">
        <v>7</v>
      </c>
      <c r="M97" s="62"/>
      <c r="N97" s="61"/>
      <c r="O97" s="61"/>
      <c r="P97" s="63"/>
      <c r="Q97" s="61"/>
      <c r="R97" s="61"/>
      <c r="S97" s="63"/>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64">
        <f t="shared" si="7"/>
        <v>41435.9</v>
      </c>
      <c r="BB97" s="65">
        <f t="shared" si="8"/>
        <v>41435.9</v>
      </c>
      <c r="BC97" s="84" t="str">
        <f t="shared" si="9"/>
        <v>INR  Forty One Thousand Four Hundred &amp; Thirty Five  and Paise Ninety Only</v>
      </c>
      <c r="BD97" s="78">
        <v>1665</v>
      </c>
      <c r="BE97" s="1">
        <f t="shared" si="5"/>
        <v>1883.448</v>
      </c>
      <c r="BF97" s="77"/>
      <c r="BG97" s="77"/>
      <c r="BH97" s="77"/>
      <c r="IE97" s="16"/>
      <c r="IF97" s="16"/>
      <c r="IG97" s="16"/>
      <c r="IH97" s="16"/>
      <c r="II97" s="16"/>
    </row>
    <row r="98" spans="1:243" s="15" customFormat="1" ht="57" customHeight="1">
      <c r="A98" s="27">
        <v>86</v>
      </c>
      <c r="B98" s="66" t="s">
        <v>336</v>
      </c>
      <c r="C98" s="48" t="s">
        <v>137</v>
      </c>
      <c r="D98" s="69">
        <v>65</v>
      </c>
      <c r="E98" s="70" t="s">
        <v>310</v>
      </c>
      <c r="F98" s="71">
        <v>111.99</v>
      </c>
      <c r="G98" s="61"/>
      <c r="H98" s="52"/>
      <c r="I98" s="51" t="s">
        <v>39</v>
      </c>
      <c r="J98" s="53">
        <f t="shared" si="6"/>
        <v>1</v>
      </c>
      <c r="K98" s="54" t="s">
        <v>64</v>
      </c>
      <c r="L98" s="54" t="s">
        <v>7</v>
      </c>
      <c r="M98" s="62"/>
      <c r="N98" s="61"/>
      <c r="O98" s="61"/>
      <c r="P98" s="63"/>
      <c r="Q98" s="61"/>
      <c r="R98" s="61"/>
      <c r="S98" s="63"/>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64">
        <f t="shared" si="7"/>
        <v>7279.35</v>
      </c>
      <c r="BB98" s="65">
        <f t="shared" si="8"/>
        <v>7279.35</v>
      </c>
      <c r="BC98" s="84" t="str">
        <f t="shared" si="9"/>
        <v>INR  Seven Thousand Two Hundred &amp; Seventy Nine  and Paise Thirty Five Only</v>
      </c>
      <c r="BD98" s="78">
        <v>99</v>
      </c>
      <c r="BE98" s="1">
        <f t="shared" si="5"/>
        <v>111.9888</v>
      </c>
      <c r="BF98" s="77"/>
      <c r="BG98" s="77"/>
      <c r="BH98" s="77"/>
      <c r="IE98" s="16"/>
      <c r="IF98" s="16"/>
      <c r="IG98" s="16"/>
      <c r="IH98" s="16"/>
      <c r="II98" s="16"/>
    </row>
    <row r="99" spans="1:243" s="15" customFormat="1" ht="70.5" customHeight="1">
      <c r="A99" s="27">
        <v>87</v>
      </c>
      <c r="B99" s="66" t="s">
        <v>502</v>
      </c>
      <c r="C99" s="48" t="s">
        <v>138</v>
      </c>
      <c r="D99" s="69">
        <v>62</v>
      </c>
      <c r="E99" s="70" t="s">
        <v>310</v>
      </c>
      <c r="F99" s="71">
        <v>116.51</v>
      </c>
      <c r="G99" s="61"/>
      <c r="H99" s="52"/>
      <c r="I99" s="51" t="s">
        <v>39</v>
      </c>
      <c r="J99" s="53">
        <f t="shared" si="6"/>
        <v>1</v>
      </c>
      <c r="K99" s="54" t="s">
        <v>64</v>
      </c>
      <c r="L99" s="54" t="s">
        <v>7</v>
      </c>
      <c r="M99" s="62"/>
      <c r="N99" s="61"/>
      <c r="O99" s="61"/>
      <c r="P99" s="63"/>
      <c r="Q99" s="61"/>
      <c r="R99" s="61"/>
      <c r="S99" s="63"/>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64">
        <f t="shared" si="7"/>
        <v>7223.62</v>
      </c>
      <c r="BB99" s="65">
        <f t="shared" si="8"/>
        <v>7223.62</v>
      </c>
      <c r="BC99" s="84" t="str">
        <f t="shared" si="9"/>
        <v>INR  Seven Thousand Two Hundred &amp; Twenty Three  and Paise Sixty Two Only</v>
      </c>
      <c r="BD99" s="78">
        <v>103</v>
      </c>
      <c r="BE99" s="1">
        <f t="shared" si="5"/>
        <v>116.5136</v>
      </c>
      <c r="BF99" s="77"/>
      <c r="BG99" s="77"/>
      <c r="BH99" s="77"/>
      <c r="IE99" s="16"/>
      <c r="IF99" s="16"/>
      <c r="IG99" s="16"/>
      <c r="IH99" s="16"/>
      <c r="II99" s="16"/>
    </row>
    <row r="100" spans="1:243" s="15" customFormat="1" ht="81">
      <c r="A100" s="27">
        <v>88</v>
      </c>
      <c r="B100" s="66" t="s">
        <v>384</v>
      </c>
      <c r="C100" s="48" t="s">
        <v>139</v>
      </c>
      <c r="D100" s="69">
        <v>431.3125</v>
      </c>
      <c r="E100" s="70" t="s">
        <v>326</v>
      </c>
      <c r="F100" s="71">
        <v>99.55</v>
      </c>
      <c r="G100" s="61"/>
      <c r="H100" s="52"/>
      <c r="I100" s="51" t="s">
        <v>39</v>
      </c>
      <c r="J100" s="53">
        <f t="shared" si="6"/>
        <v>1</v>
      </c>
      <c r="K100" s="54" t="s">
        <v>64</v>
      </c>
      <c r="L100" s="54" t="s">
        <v>7</v>
      </c>
      <c r="M100" s="62"/>
      <c r="N100" s="61"/>
      <c r="O100" s="61"/>
      <c r="P100" s="63"/>
      <c r="Q100" s="61"/>
      <c r="R100" s="61"/>
      <c r="S100" s="63"/>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64">
        <f t="shared" si="7"/>
        <v>42937.16</v>
      </c>
      <c r="BB100" s="65">
        <f t="shared" si="8"/>
        <v>42937.16</v>
      </c>
      <c r="BC100" s="84" t="str">
        <f t="shared" si="9"/>
        <v>INR  Forty Two Thousand Nine Hundred &amp; Thirty Seven  and Paise Sixteen Only</v>
      </c>
      <c r="BD100" s="78">
        <v>88</v>
      </c>
      <c r="BE100" s="1">
        <f t="shared" si="5"/>
        <v>99.5456</v>
      </c>
      <c r="BF100" s="77"/>
      <c r="BG100" s="77"/>
      <c r="BH100" s="77"/>
      <c r="IE100" s="16"/>
      <c r="IF100" s="16"/>
      <c r="IG100" s="16"/>
      <c r="IH100" s="16"/>
      <c r="II100" s="16"/>
    </row>
    <row r="101" spans="1:243" s="15" customFormat="1" ht="56.25" customHeight="1">
      <c r="A101" s="27">
        <v>89</v>
      </c>
      <c r="B101" s="66" t="s">
        <v>503</v>
      </c>
      <c r="C101" s="48" t="s">
        <v>140</v>
      </c>
      <c r="D101" s="69">
        <v>21.276</v>
      </c>
      <c r="E101" s="70" t="s">
        <v>385</v>
      </c>
      <c r="F101" s="71">
        <v>5487.45</v>
      </c>
      <c r="G101" s="61"/>
      <c r="H101" s="52"/>
      <c r="I101" s="51" t="s">
        <v>39</v>
      </c>
      <c r="J101" s="53">
        <f t="shared" si="6"/>
        <v>1</v>
      </c>
      <c r="K101" s="54" t="s">
        <v>64</v>
      </c>
      <c r="L101" s="54" t="s">
        <v>7</v>
      </c>
      <c r="M101" s="62"/>
      <c r="N101" s="61"/>
      <c r="O101" s="61"/>
      <c r="P101" s="63"/>
      <c r="Q101" s="61"/>
      <c r="R101" s="61"/>
      <c r="S101" s="63"/>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64">
        <f t="shared" si="7"/>
        <v>116750.99</v>
      </c>
      <c r="BB101" s="65">
        <f t="shared" si="8"/>
        <v>116750.99</v>
      </c>
      <c r="BC101" s="84" t="str">
        <f t="shared" si="9"/>
        <v>INR  One Lakh Sixteen Thousand Seven Hundred &amp; Fifty  and Paise Ninety Nine Only</v>
      </c>
      <c r="BD101" s="78">
        <v>4851</v>
      </c>
      <c r="BE101" s="1">
        <f t="shared" si="5"/>
        <v>5487.4512</v>
      </c>
      <c r="BF101" s="77"/>
      <c r="BG101" s="77"/>
      <c r="BH101" s="77"/>
      <c r="IE101" s="16"/>
      <c r="IF101" s="16"/>
      <c r="IG101" s="16"/>
      <c r="IH101" s="16"/>
      <c r="II101" s="16"/>
    </row>
    <row r="102" spans="1:243" s="15" customFormat="1" ht="94.5">
      <c r="A102" s="27">
        <v>90</v>
      </c>
      <c r="B102" s="66" t="s">
        <v>351</v>
      </c>
      <c r="C102" s="48" t="s">
        <v>141</v>
      </c>
      <c r="D102" s="69">
        <v>8.085</v>
      </c>
      <c r="E102" s="70" t="s">
        <v>324</v>
      </c>
      <c r="F102" s="71">
        <v>806.55</v>
      </c>
      <c r="G102" s="61"/>
      <c r="H102" s="52"/>
      <c r="I102" s="51" t="s">
        <v>39</v>
      </c>
      <c r="J102" s="53">
        <f t="shared" si="6"/>
        <v>1</v>
      </c>
      <c r="K102" s="54" t="s">
        <v>64</v>
      </c>
      <c r="L102" s="54" t="s">
        <v>7</v>
      </c>
      <c r="M102" s="62"/>
      <c r="N102" s="61"/>
      <c r="O102" s="61"/>
      <c r="P102" s="63"/>
      <c r="Q102" s="61"/>
      <c r="R102" s="61"/>
      <c r="S102" s="63"/>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64">
        <f t="shared" si="7"/>
        <v>6520.96</v>
      </c>
      <c r="BB102" s="65">
        <f t="shared" si="8"/>
        <v>6520.96</v>
      </c>
      <c r="BC102" s="84" t="str">
        <f t="shared" si="9"/>
        <v>INR  Six Thousand Five Hundred &amp; Twenty  and Paise Ninety Six Only</v>
      </c>
      <c r="BD102" s="78">
        <v>713</v>
      </c>
      <c r="BE102" s="1">
        <f t="shared" si="5"/>
        <v>806.5456</v>
      </c>
      <c r="BF102" s="77"/>
      <c r="BG102" s="77"/>
      <c r="BH102" s="77"/>
      <c r="IE102" s="16"/>
      <c r="IF102" s="16"/>
      <c r="IG102" s="16"/>
      <c r="IH102" s="16"/>
      <c r="II102" s="16"/>
    </row>
    <row r="103" spans="1:243" s="15" customFormat="1" ht="108" customHeight="1">
      <c r="A103" s="27">
        <v>91</v>
      </c>
      <c r="B103" s="66" t="s">
        <v>386</v>
      </c>
      <c r="C103" s="48" t="s">
        <v>142</v>
      </c>
      <c r="D103" s="69">
        <v>8</v>
      </c>
      <c r="E103" s="70" t="s">
        <v>387</v>
      </c>
      <c r="F103" s="71">
        <v>11413.81</v>
      </c>
      <c r="G103" s="61"/>
      <c r="H103" s="52"/>
      <c r="I103" s="51" t="s">
        <v>39</v>
      </c>
      <c r="J103" s="53">
        <f t="shared" si="6"/>
        <v>1</v>
      </c>
      <c r="K103" s="54" t="s">
        <v>64</v>
      </c>
      <c r="L103" s="54" t="s">
        <v>7</v>
      </c>
      <c r="M103" s="62"/>
      <c r="N103" s="61"/>
      <c r="O103" s="61"/>
      <c r="P103" s="63"/>
      <c r="Q103" s="61"/>
      <c r="R103" s="61"/>
      <c r="S103" s="63"/>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64">
        <f t="shared" si="7"/>
        <v>91310.48</v>
      </c>
      <c r="BB103" s="65">
        <f t="shared" si="8"/>
        <v>91310.48</v>
      </c>
      <c r="BC103" s="84" t="str">
        <f t="shared" si="9"/>
        <v>INR  Ninety One Thousand Three Hundred &amp; Ten  and Paise Forty Eight Only</v>
      </c>
      <c r="BD103" s="78">
        <v>10090</v>
      </c>
      <c r="BE103" s="1">
        <f t="shared" si="5"/>
        <v>11413.808</v>
      </c>
      <c r="BF103" s="77"/>
      <c r="BG103" s="77"/>
      <c r="BH103" s="77"/>
      <c r="IE103" s="16"/>
      <c r="IF103" s="16"/>
      <c r="IG103" s="16"/>
      <c r="IH103" s="16"/>
      <c r="II103" s="16"/>
    </row>
    <row r="104" spans="1:243" s="15" customFormat="1" ht="97.5" customHeight="1">
      <c r="A104" s="27">
        <v>92</v>
      </c>
      <c r="B104" s="66" t="s">
        <v>388</v>
      </c>
      <c r="C104" s="48" t="s">
        <v>143</v>
      </c>
      <c r="D104" s="69">
        <v>310</v>
      </c>
      <c r="E104" s="70" t="s">
        <v>389</v>
      </c>
      <c r="F104" s="71">
        <v>461.53</v>
      </c>
      <c r="G104" s="61"/>
      <c r="H104" s="52"/>
      <c r="I104" s="51" t="s">
        <v>39</v>
      </c>
      <c r="J104" s="53">
        <f t="shared" si="6"/>
        <v>1</v>
      </c>
      <c r="K104" s="54" t="s">
        <v>64</v>
      </c>
      <c r="L104" s="54" t="s">
        <v>7</v>
      </c>
      <c r="M104" s="62"/>
      <c r="N104" s="61"/>
      <c r="O104" s="61"/>
      <c r="P104" s="63"/>
      <c r="Q104" s="61"/>
      <c r="R104" s="61"/>
      <c r="S104" s="63"/>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64">
        <f t="shared" si="7"/>
        <v>143074.3</v>
      </c>
      <c r="BB104" s="65">
        <f t="shared" si="8"/>
        <v>143074.3</v>
      </c>
      <c r="BC104" s="84" t="str">
        <f t="shared" si="9"/>
        <v>INR  One Lakh Forty Three Thousand  &amp;Seventy Four  and Paise Thirty Only</v>
      </c>
      <c r="BD104" s="78">
        <v>408</v>
      </c>
      <c r="BE104" s="1">
        <f t="shared" si="5"/>
        <v>461.5296</v>
      </c>
      <c r="BF104" s="77"/>
      <c r="BG104" s="77"/>
      <c r="BH104" s="77"/>
      <c r="IE104" s="16"/>
      <c r="IF104" s="16"/>
      <c r="IG104" s="16"/>
      <c r="IH104" s="16"/>
      <c r="II104" s="16"/>
    </row>
    <row r="105" spans="1:243" s="15" customFormat="1" ht="192.75" customHeight="1">
      <c r="A105" s="27">
        <v>93</v>
      </c>
      <c r="B105" s="66" t="s">
        <v>390</v>
      </c>
      <c r="C105" s="48" t="s">
        <v>144</v>
      </c>
      <c r="D105" s="69">
        <v>927.842</v>
      </c>
      <c r="E105" s="70" t="s">
        <v>389</v>
      </c>
      <c r="F105" s="71">
        <v>3.48</v>
      </c>
      <c r="G105" s="61"/>
      <c r="H105" s="52"/>
      <c r="I105" s="51" t="s">
        <v>39</v>
      </c>
      <c r="J105" s="53">
        <f t="shared" si="6"/>
        <v>1</v>
      </c>
      <c r="K105" s="54" t="s">
        <v>64</v>
      </c>
      <c r="L105" s="54" t="s">
        <v>7</v>
      </c>
      <c r="M105" s="62"/>
      <c r="N105" s="61"/>
      <c r="O105" s="61"/>
      <c r="P105" s="63"/>
      <c r="Q105" s="61"/>
      <c r="R105" s="61"/>
      <c r="S105" s="63"/>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64">
        <f t="shared" si="7"/>
        <v>3228.89</v>
      </c>
      <c r="BB105" s="65">
        <f t="shared" si="8"/>
        <v>3228.89</v>
      </c>
      <c r="BC105" s="84" t="str">
        <f t="shared" si="9"/>
        <v>INR  Three Thousand Two Hundred &amp; Twenty Eight  and Paise Eighty Nine Only</v>
      </c>
      <c r="BD105" s="78">
        <v>3.08</v>
      </c>
      <c r="BE105" s="1">
        <f t="shared" si="5"/>
        <v>3.484096</v>
      </c>
      <c r="BF105" s="77">
        <f>7.3/F105</f>
        <v>2.09770114942529</v>
      </c>
      <c r="BG105" s="79">
        <f>D105-BF105</f>
        <v>925.744</v>
      </c>
      <c r="BH105" s="77"/>
      <c r="IE105" s="16"/>
      <c r="IF105" s="16"/>
      <c r="IG105" s="16"/>
      <c r="IH105" s="16"/>
      <c r="II105" s="16"/>
    </row>
    <row r="106" spans="1:243" s="15" customFormat="1" ht="241.5" customHeight="1">
      <c r="A106" s="27">
        <v>94</v>
      </c>
      <c r="B106" s="66" t="s">
        <v>504</v>
      </c>
      <c r="C106" s="48" t="s">
        <v>145</v>
      </c>
      <c r="D106" s="69">
        <v>0.884</v>
      </c>
      <c r="E106" s="70" t="s">
        <v>323</v>
      </c>
      <c r="F106" s="71">
        <v>82128.51</v>
      </c>
      <c r="G106" s="61"/>
      <c r="H106" s="52"/>
      <c r="I106" s="51" t="s">
        <v>39</v>
      </c>
      <c r="J106" s="53">
        <f t="shared" si="6"/>
        <v>1</v>
      </c>
      <c r="K106" s="54" t="s">
        <v>64</v>
      </c>
      <c r="L106" s="54" t="s">
        <v>7</v>
      </c>
      <c r="M106" s="62"/>
      <c r="N106" s="61"/>
      <c r="O106" s="61"/>
      <c r="P106" s="63"/>
      <c r="Q106" s="61"/>
      <c r="R106" s="61"/>
      <c r="S106" s="63"/>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64">
        <f t="shared" si="7"/>
        <v>72601.6</v>
      </c>
      <c r="BB106" s="65">
        <f t="shared" si="8"/>
        <v>72601.6</v>
      </c>
      <c r="BC106" s="84" t="str">
        <f t="shared" si="9"/>
        <v>INR  Seventy Two Thousand Six Hundred &amp; One  and Paise Sixty Only</v>
      </c>
      <c r="BD106" s="78">
        <v>72603</v>
      </c>
      <c r="BE106" s="1">
        <f t="shared" si="5"/>
        <v>82128.5136</v>
      </c>
      <c r="BF106" s="77"/>
      <c r="BG106" s="77"/>
      <c r="BH106" s="77"/>
      <c r="IE106" s="16"/>
      <c r="IF106" s="16"/>
      <c r="IG106" s="16"/>
      <c r="IH106" s="16"/>
      <c r="II106" s="16"/>
    </row>
    <row r="107" spans="1:243" s="15" customFormat="1" ht="121.5">
      <c r="A107" s="27">
        <v>95</v>
      </c>
      <c r="B107" s="66" t="s">
        <v>391</v>
      </c>
      <c r="C107" s="48" t="s">
        <v>146</v>
      </c>
      <c r="D107" s="69">
        <v>2146.5</v>
      </c>
      <c r="E107" s="70" t="s">
        <v>359</v>
      </c>
      <c r="F107" s="71">
        <v>556.31</v>
      </c>
      <c r="G107" s="61"/>
      <c r="H107" s="52"/>
      <c r="I107" s="51" t="s">
        <v>39</v>
      </c>
      <c r="J107" s="53">
        <f t="shared" si="6"/>
        <v>1</v>
      </c>
      <c r="K107" s="54" t="s">
        <v>64</v>
      </c>
      <c r="L107" s="54" t="s">
        <v>7</v>
      </c>
      <c r="M107" s="62"/>
      <c r="N107" s="61"/>
      <c r="O107" s="61"/>
      <c r="P107" s="63"/>
      <c r="Q107" s="61"/>
      <c r="R107" s="61"/>
      <c r="S107" s="63"/>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64">
        <f t="shared" si="7"/>
        <v>1194119.42</v>
      </c>
      <c r="BB107" s="65">
        <f t="shared" si="8"/>
        <v>1194119.42</v>
      </c>
      <c r="BC107" s="84" t="str">
        <f t="shared" si="9"/>
        <v>INR  Eleven Lakh Ninety Four Thousand One Hundred &amp; Nineteen  and Paise Forty Two Only</v>
      </c>
      <c r="BD107" s="78">
        <v>491.79</v>
      </c>
      <c r="BE107" s="1">
        <f t="shared" si="5"/>
        <v>556.312848</v>
      </c>
      <c r="BF107" s="77"/>
      <c r="BG107" s="77"/>
      <c r="BH107" s="77"/>
      <c r="IE107" s="16"/>
      <c r="IF107" s="16"/>
      <c r="IG107" s="16"/>
      <c r="IH107" s="16"/>
      <c r="II107" s="16"/>
    </row>
    <row r="108" spans="1:243" s="15" customFormat="1" ht="99.75" customHeight="1">
      <c r="A108" s="27">
        <v>96</v>
      </c>
      <c r="B108" s="66" t="s">
        <v>392</v>
      </c>
      <c r="C108" s="48" t="s">
        <v>147</v>
      </c>
      <c r="D108" s="69">
        <v>240</v>
      </c>
      <c r="E108" s="70" t="s">
        <v>393</v>
      </c>
      <c r="F108" s="71">
        <v>81.66</v>
      </c>
      <c r="G108" s="61"/>
      <c r="H108" s="52"/>
      <c r="I108" s="51" t="s">
        <v>39</v>
      </c>
      <c r="J108" s="53">
        <f t="shared" si="6"/>
        <v>1</v>
      </c>
      <c r="K108" s="54" t="s">
        <v>64</v>
      </c>
      <c r="L108" s="54" t="s">
        <v>7</v>
      </c>
      <c r="M108" s="62"/>
      <c r="N108" s="61"/>
      <c r="O108" s="61"/>
      <c r="P108" s="63"/>
      <c r="Q108" s="61"/>
      <c r="R108" s="61"/>
      <c r="S108" s="63"/>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64">
        <f t="shared" si="7"/>
        <v>19598.4</v>
      </c>
      <c r="BB108" s="65">
        <f t="shared" si="8"/>
        <v>19598.4</v>
      </c>
      <c r="BC108" s="84" t="str">
        <f t="shared" si="9"/>
        <v>INR  Nineteen Thousand Five Hundred &amp; Ninety Eight  and Paise Forty Only</v>
      </c>
      <c r="BD108" s="78">
        <v>72.19</v>
      </c>
      <c r="BE108" s="1">
        <f t="shared" si="5"/>
        <v>81.661328</v>
      </c>
      <c r="BF108" s="77"/>
      <c r="BG108" s="77"/>
      <c r="BH108" s="77"/>
      <c r="IE108" s="16"/>
      <c r="IF108" s="16"/>
      <c r="IG108" s="16"/>
      <c r="IH108" s="16"/>
      <c r="II108" s="16"/>
    </row>
    <row r="109" spans="1:243" s="15" customFormat="1" ht="285">
      <c r="A109" s="27">
        <v>97</v>
      </c>
      <c r="B109" s="66" t="s">
        <v>505</v>
      </c>
      <c r="C109" s="48" t="s">
        <v>148</v>
      </c>
      <c r="D109" s="69">
        <v>150</v>
      </c>
      <c r="E109" s="70" t="s">
        <v>309</v>
      </c>
      <c r="F109" s="71">
        <v>330.31</v>
      </c>
      <c r="G109" s="61"/>
      <c r="H109" s="52"/>
      <c r="I109" s="51" t="s">
        <v>39</v>
      </c>
      <c r="J109" s="53">
        <f t="shared" si="6"/>
        <v>1</v>
      </c>
      <c r="K109" s="54" t="s">
        <v>64</v>
      </c>
      <c r="L109" s="54" t="s">
        <v>7</v>
      </c>
      <c r="M109" s="62"/>
      <c r="N109" s="61"/>
      <c r="O109" s="61"/>
      <c r="P109" s="63"/>
      <c r="Q109" s="61"/>
      <c r="R109" s="61"/>
      <c r="S109" s="63"/>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64">
        <f t="shared" si="7"/>
        <v>49546.5</v>
      </c>
      <c r="BB109" s="65">
        <f t="shared" si="8"/>
        <v>49546.5</v>
      </c>
      <c r="BC109" s="84" t="str">
        <f t="shared" si="9"/>
        <v>INR  Forty Nine Thousand Five Hundred &amp; Forty Six  and Paise Fifty Only</v>
      </c>
      <c r="BD109" s="78">
        <v>292</v>
      </c>
      <c r="BE109" s="1">
        <f t="shared" si="5"/>
        <v>330.3104</v>
      </c>
      <c r="BF109" s="77"/>
      <c r="BG109" s="77"/>
      <c r="BH109" s="77"/>
      <c r="IE109" s="16"/>
      <c r="IF109" s="16"/>
      <c r="IG109" s="16"/>
      <c r="IH109" s="16"/>
      <c r="II109" s="16"/>
    </row>
    <row r="110" spans="1:243" s="15" customFormat="1" ht="243">
      <c r="A110" s="27">
        <v>98</v>
      </c>
      <c r="B110" s="66" t="s">
        <v>394</v>
      </c>
      <c r="C110" s="48" t="s">
        <v>149</v>
      </c>
      <c r="D110" s="69">
        <v>85</v>
      </c>
      <c r="E110" s="70" t="s">
        <v>506</v>
      </c>
      <c r="F110" s="71">
        <v>266.96</v>
      </c>
      <c r="G110" s="61"/>
      <c r="H110" s="52"/>
      <c r="I110" s="51" t="s">
        <v>39</v>
      </c>
      <c r="J110" s="53">
        <f t="shared" si="6"/>
        <v>1</v>
      </c>
      <c r="K110" s="54" t="s">
        <v>64</v>
      </c>
      <c r="L110" s="54" t="s">
        <v>7</v>
      </c>
      <c r="M110" s="62"/>
      <c r="N110" s="61"/>
      <c r="O110" s="61"/>
      <c r="P110" s="63"/>
      <c r="Q110" s="61"/>
      <c r="R110" s="61"/>
      <c r="S110" s="63"/>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64">
        <f t="shared" si="7"/>
        <v>22691.6</v>
      </c>
      <c r="BB110" s="65">
        <f t="shared" si="8"/>
        <v>22691.6</v>
      </c>
      <c r="BC110" s="84" t="str">
        <f t="shared" si="9"/>
        <v>INR  Twenty Two Thousand Six Hundred &amp; Ninety One  and Paise Sixty Only</v>
      </c>
      <c r="BD110" s="78">
        <v>236</v>
      </c>
      <c r="BE110" s="1">
        <f t="shared" si="5"/>
        <v>266.9632</v>
      </c>
      <c r="BF110" s="77"/>
      <c r="BG110" s="77"/>
      <c r="BH110" s="77"/>
      <c r="IE110" s="16"/>
      <c r="IF110" s="16"/>
      <c r="IG110" s="16"/>
      <c r="IH110" s="16"/>
      <c r="II110" s="16"/>
    </row>
    <row r="111" spans="1:243" s="15" customFormat="1" ht="243">
      <c r="A111" s="27">
        <v>99</v>
      </c>
      <c r="B111" s="66" t="s">
        <v>395</v>
      </c>
      <c r="C111" s="48" t="s">
        <v>150</v>
      </c>
      <c r="D111" s="69">
        <v>155</v>
      </c>
      <c r="E111" s="70" t="s">
        <v>309</v>
      </c>
      <c r="F111" s="71">
        <v>145.92</v>
      </c>
      <c r="G111" s="61"/>
      <c r="H111" s="52"/>
      <c r="I111" s="51" t="s">
        <v>39</v>
      </c>
      <c r="J111" s="53">
        <f t="shared" si="6"/>
        <v>1</v>
      </c>
      <c r="K111" s="54" t="s">
        <v>64</v>
      </c>
      <c r="L111" s="54" t="s">
        <v>7</v>
      </c>
      <c r="M111" s="62"/>
      <c r="N111" s="61"/>
      <c r="O111" s="61"/>
      <c r="P111" s="63"/>
      <c r="Q111" s="61"/>
      <c r="R111" s="61"/>
      <c r="S111" s="63"/>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64">
        <f t="shared" si="7"/>
        <v>22617.6</v>
      </c>
      <c r="BB111" s="65">
        <f t="shared" si="8"/>
        <v>22617.6</v>
      </c>
      <c r="BC111" s="84" t="str">
        <f t="shared" si="9"/>
        <v>INR  Twenty Two Thousand Six Hundred &amp; Seventeen  and Paise Sixty Only</v>
      </c>
      <c r="BD111" s="78">
        <v>129</v>
      </c>
      <c r="BE111" s="1">
        <f t="shared" si="5"/>
        <v>145.9248</v>
      </c>
      <c r="BF111" s="77"/>
      <c r="BG111" s="77"/>
      <c r="BH111" s="77"/>
      <c r="IE111" s="16"/>
      <c r="IF111" s="16"/>
      <c r="IG111" s="16"/>
      <c r="IH111" s="16"/>
      <c r="II111" s="16"/>
    </row>
    <row r="112" spans="1:243" s="15" customFormat="1" ht="243">
      <c r="A112" s="27">
        <v>100</v>
      </c>
      <c r="B112" s="66" t="s">
        <v>396</v>
      </c>
      <c r="C112" s="48" t="s">
        <v>151</v>
      </c>
      <c r="D112" s="69">
        <v>175</v>
      </c>
      <c r="E112" s="70" t="s">
        <v>309</v>
      </c>
      <c r="F112" s="71">
        <v>200.22</v>
      </c>
      <c r="G112" s="61"/>
      <c r="H112" s="52"/>
      <c r="I112" s="51" t="s">
        <v>39</v>
      </c>
      <c r="J112" s="53">
        <f t="shared" si="6"/>
        <v>1</v>
      </c>
      <c r="K112" s="54" t="s">
        <v>64</v>
      </c>
      <c r="L112" s="54" t="s">
        <v>7</v>
      </c>
      <c r="M112" s="62"/>
      <c r="N112" s="61"/>
      <c r="O112" s="61"/>
      <c r="P112" s="63"/>
      <c r="Q112" s="61"/>
      <c r="R112" s="61"/>
      <c r="S112" s="63"/>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64">
        <f t="shared" si="7"/>
        <v>35038.5</v>
      </c>
      <c r="BB112" s="65">
        <f t="shared" si="8"/>
        <v>35038.5</v>
      </c>
      <c r="BC112" s="84" t="str">
        <f t="shared" si="9"/>
        <v>INR  Thirty Five Thousand  &amp;Thirty Eight  and Paise Fifty Only</v>
      </c>
      <c r="BD112" s="78">
        <v>177</v>
      </c>
      <c r="BE112" s="1">
        <f t="shared" si="5"/>
        <v>200.2224</v>
      </c>
      <c r="BF112" s="77"/>
      <c r="BG112" s="77"/>
      <c r="BH112" s="77"/>
      <c r="IE112" s="16"/>
      <c r="IF112" s="16"/>
      <c r="IG112" s="16"/>
      <c r="IH112" s="16"/>
      <c r="II112" s="16"/>
    </row>
    <row r="113" spans="1:243" s="15" customFormat="1" ht="243">
      <c r="A113" s="27">
        <v>101</v>
      </c>
      <c r="B113" s="66" t="s">
        <v>397</v>
      </c>
      <c r="C113" s="48" t="s">
        <v>152</v>
      </c>
      <c r="D113" s="69">
        <v>170</v>
      </c>
      <c r="E113" s="70" t="s">
        <v>309</v>
      </c>
      <c r="F113" s="71">
        <v>154.97</v>
      </c>
      <c r="G113" s="61"/>
      <c r="H113" s="52"/>
      <c r="I113" s="51" t="s">
        <v>39</v>
      </c>
      <c r="J113" s="53">
        <f t="shared" si="6"/>
        <v>1</v>
      </c>
      <c r="K113" s="54" t="s">
        <v>64</v>
      </c>
      <c r="L113" s="54" t="s">
        <v>7</v>
      </c>
      <c r="M113" s="62"/>
      <c r="N113" s="61"/>
      <c r="O113" s="61"/>
      <c r="P113" s="63"/>
      <c r="Q113" s="61"/>
      <c r="R113" s="61"/>
      <c r="S113" s="63"/>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64">
        <f t="shared" si="7"/>
        <v>26344.9</v>
      </c>
      <c r="BB113" s="65">
        <f t="shared" si="8"/>
        <v>26344.9</v>
      </c>
      <c r="BC113" s="84" t="str">
        <f t="shared" si="9"/>
        <v>INR  Twenty Six Thousand Three Hundred &amp; Forty Four  and Paise Ninety Only</v>
      </c>
      <c r="BD113" s="78">
        <v>137</v>
      </c>
      <c r="BE113" s="1">
        <f t="shared" si="5"/>
        <v>154.9744</v>
      </c>
      <c r="BF113" s="77"/>
      <c r="BG113" s="77"/>
      <c r="BH113" s="77"/>
      <c r="IE113" s="16"/>
      <c r="IF113" s="16"/>
      <c r="IG113" s="16"/>
      <c r="IH113" s="16"/>
      <c r="II113" s="16"/>
    </row>
    <row r="114" spans="1:243" s="15" customFormat="1" ht="67.5">
      <c r="A114" s="27">
        <v>102</v>
      </c>
      <c r="B114" s="66" t="s">
        <v>398</v>
      </c>
      <c r="C114" s="48" t="s">
        <v>153</v>
      </c>
      <c r="D114" s="69">
        <v>19</v>
      </c>
      <c r="E114" s="70" t="s">
        <v>310</v>
      </c>
      <c r="F114" s="71">
        <v>1861.96</v>
      </c>
      <c r="G114" s="61"/>
      <c r="H114" s="52"/>
      <c r="I114" s="51" t="s">
        <v>39</v>
      </c>
      <c r="J114" s="53">
        <f t="shared" si="6"/>
        <v>1</v>
      </c>
      <c r="K114" s="54" t="s">
        <v>64</v>
      </c>
      <c r="L114" s="54" t="s">
        <v>7</v>
      </c>
      <c r="M114" s="62"/>
      <c r="N114" s="61"/>
      <c r="O114" s="61"/>
      <c r="P114" s="63"/>
      <c r="Q114" s="61"/>
      <c r="R114" s="61"/>
      <c r="S114" s="63"/>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64">
        <f t="shared" si="7"/>
        <v>35377.24</v>
      </c>
      <c r="BB114" s="65">
        <f t="shared" si="8"/>
        <v>35377.24</v>
      </c>
      <c r="BC114" s="84" t="str">
        <f t="shared" si="9"/>
        <v>INR  Thirty Five Thousand Three Hundred &amp; Seventy Seven  and Paise Twenty Four Only</v>
      </c>
      <c r="BD114" s="78">
        <v>1646</v>
      </c>
      <c r="BE114" s="1">
        <f t="shared" si="5"/>
        <v>1861.9552</v>
      </c>
      <c r="BF114" s="77"/>
      <c r="BG114" s="77"/>
      <c r="BH114" s="77"/>
      <c r="IE114" s="16"/>
      <c r="IF114" s="16"/>
      <c r="IG114" s="16"/>
      <c r="IH114" s="16"/>
      <c r="II114" s="16"/>
    </row>
    <row r="115" spans="1:243" s="15" customFormat="1" ht="67.5">
      <c r="A115" s="27">
        <v>103</v>
      </c>
      <c r="B115" s="66" t="s">
        <v>337</v>
      </c>
      <c r="C115" s="48" t="s">
        <v>154</v>
      </c>
      <c r="D115" s="69">
        <v>21</v>
      </c>
      <c r="E115" s="70" t="s">
        <v>310</v>
      </c>
      <c r="F115" s="71">
        <v>1423.05</v>
      </c>
      <c r="G115" s="61"/>
      <c r="H115" s="52"/>
      <c r="I115" s="51" t="s">
        <v>39</v>
      </c>
      <c r="J115" s="53">
        <f>IF(I115="Less(-)",-1,1)</f>
        <v>1</v>
      </c>
      <c r="K115" s="54" t="s">
        <v>64</v>
      </c>
      <c r="L115" s="54" t="s">
        <v>7</v>
      </c>
      <c r="M115" s="62"/>
      <c r="N115" s="61"/>
      <c r="O115" s="61"/>
      <c r="P115" s="63"/>
      <c r="Q115" s="61"/>
      <c r="R115" s="61"/>
      <c r="S115" s="63"/>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64">
        <f>total_amount_ba($B$2,$D$2,D115,F115,J115,K115,M115)</f>
        <v>29884.05</v>
      </c>
      <c r="BB115" s="65">
        <f>BA115+SUM(N115:AZ115)</f>
        <v>29884.05</v>
      </c>
      <c r="BC115" s="84" t="str">
        <f>SpellNumber(L115,BB115)</f>
        <v>INR  Twenty Nine Thousand Eight Hundred &amp; Eighty Four  and Paise Five Only</v>
      </c>
      <c r="BD115" s="78">
        <v>1258</v>
      </c>
      <c r="BE115" s="1">
        <f t="shared" si="5"/>
        <v>1423.0496</v>
      </c>
      <c r="BF115" s="77"/>
      <c r="BG115" s="77"/>
      <c r="BH115" s="77"/>
      <c r="IE115" s="16"/>
      <c r="IF115" s="16"/>
      <c r="IG115" s="16"/>
      <c r="IH115" s="16"/>
      <c r="II115" s="16"/>
    </row>
    <row r="116" spans="1:243" s="15" customFormat="1" ht="67.5">
      <c r="A116" s="27">
        <v>104</v>
      </c>
      <c r="B116" s="66" t="s">
        <v>338</v>
      </c>
      <c r="C116" s="48" t="s">
        <v>155</v>
      </c>
      <c r="D116" s="69">
        <v>19</v>
      </c>
      <c r="E116" s="70" t="s">
        <v>310</v>
      </c>
      <c r="F116" s="71">
        <v>1031.65</v>
      </c>
      <c r="G116" s="61"/>
      <c r="H116" s="52"/>
      <c r="I116" s="51" t="s">
        <v>39</v>
      </c>
      <c r="J116" s="53">
        <f t="shared" si="6"/>
        <v>1</v>
      </c>
      <c r="K116" s="54" t="s">
        <v>64</v>
      </c>
      <c r="L116" s="54" t="s">
        <v>7</v>
      </c>
      <c r="M116" s="62"/>
      <c r="N116" s="61"/>
      <c r="O116" s="61"/>
      <c r="P116" s="63"/>
      <c r="Q116" s="61"/>
      <c r="R116" s="61"/>
      <c r="S116" s="63"/>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64">
        <f t="shared" si="7"/>
        <v>19601.35</v>
      </c>
      <c r="BB116" s="65">
        <f t="shared" si="8"/>
        <v>19601.35</v>
      </c>
      <c r="BC116" s="84" t="str">
        <f t="shared" si="9"/>
        <v>INR  Nineteen Thousand Six Hundred &amp; One  and Paise Thirty Five Only</v>
      </c>
      <c r="BD116" s="78">
        <v>912</v>
      </c>
      <c r="BE116" s="1">
        <f t="shared" si="5"/>
        <v>1031.6544</v>
      </c>
      <c r="BF116" s="77"/>
      <c r="BG116" s="77"/>
      <c r="BH116" s="77"/>
      <c r="IE116" s="16"/>
      <c r="IF116" s="16"/>
      <c r="IG116" s="16"/>
      <c r="IH116" s="16"/>
      <c r="II116" s="16"/>
    </row>
    <row r="117" spans="1:243" s="15" customFormat="1" ht="67.5">
      <c r="A117" s="27">
        <v>105</v>
      </c>
      <c r="B117" s="66" t="s">
        <v>562</v>
      </c>
      <c r="C117" s="48" t="s">
        <v>156</v>
      </c>
      <c r="D117" s="69">
        <v>26</v>
      </c>
      <c r="E117" s="70" t="s">
        <v>310</v>
      </c>
      <c r="F117" s="71">
        <v>3511.24</v>
      </c>
      <c r="G117" s="61"/>
      <c r="H117" s="52"/>
      <c r="I117" s="51" t="s">
        <v>39</v>
      </c>
      <c r="J117" s="53">
        <f t="shared" si="6"/>
        <v>1</v>
      </c>
      <c r="K117" s="54" t="s">
        <v>64</v>
      </c>
      <c r="L117" s="54" t="s">
        <v>7</v>
      </c>
      <c r="M117" s="62"/>
      <c r="N117" s="61"/>
      <c r="O117" s="61"/>
      <c r="P117" s="63"/>
      <c r="Q117" s="61"/>
      <c r="R117" s="61"/>
      <c r="S117" s="63"/>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64">
        <f t="shared" si="7"/>
        <v>91292.24</v>
      </c>
      <c r="BB117" s="65">
        <f t="shared" si="8"/>
        <v>91292.24</v>
      </c>
      <c r="BC117" s="84" t="str">
        <f t="shared" si="9"/>
        <v>INR  Ninety One Thousand Two Hundred &amp; Ninety Two  and Paise Twenty Four Only</v>
      </c>
      <c r="BD117" s="78">
        <v>3104</v>
      </c>
      <c r="BE117" s="1">
        <f t="shared" si="5"/>
        <v>3511.2448</v>
      </c>
      <c r="BF117" s="77"/>
      <c r="BG117" s="77"/>
      <c r="BH117" s="77"/>
      <c r="IE117" s="16"/>
      <c r="IF117" s="16"/>
      <c r="IG117" s="16"/>
      <c r="IH117" s="16"/>
      <c r="II117" s="16"/>
    </row>
    <row r="118" spans="1:243" s="15" customFormat="1" ht="54">
      <c r="A118" s="27">
        <v>106</v>
      </c>
      <c r="B118" s="66" t="s">
        <v>399</v>
      </c>
      <c r="C118" s="48" t="s">
        <v>157</v>
      </c>
      <c r="D118" s="69">
        <v>26</v>
      </c>
      <c r="E118" s="70" t="s">
        <v>310</v>
      </c>
      <c r="F118" s="71">
        <v>548.63</v>
      </c>
      <c r="G118" s="61"/>
      <c r="H118" s="52"/>
      <c r="I118" s="51" t="s">
        <v>39</v>
      </c>
      <c r="J118" s="53">
        <f t="shared" si="6"/>
        <v>1</v>
      </c>
      <c r="K118" s="54" t="s">
        <v>64</v>
      </c>
      <c r="L118" s="54" t="s">
        <v>7</v>
      </c>
      <c r="M118" s="62"/>
      <c r="N118" s="61"/>
      <c r="O118" s="61"/>
      <c r="P118" s="63"/>
      <c r="Q118" s="61"/>
      <c r="R118" s="61"/>
      <c r="S118" s="63"/>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64">
        <f t="shared" si="7"/>
        <v>14264.38</v>
      </c>
      <c r="BB118" s="65">
        <f t="shared" si="8"/>
        <v>14264.38</v>
      </c>
      <c r="BC118" s="84" t="str">
        <f t="shared" si="9"/>
        <v>INR  Fourteen Thousand Two Hundred &amp; Sixty Four  and Paise Thirty Eight Only</v>
      </c>
      <c r="BD118" s="78">
        <v>485</v>
      </c>
      <c r="BE118" s="1">
        <f t="shared" si="5"/>
        <v>548.632</v>
      </c>
      <c r="BF118" s="77"/>
      <c r="BG118" s="77"/>
      <c r="BH118" s="77"/>
      <c r="IE118" s="16"/>
      <c r="IF118" s="16"/>
      <c r="IG118" s="16"/>
      <c r="IH118" s="16"/>
      <c r="II118" s="16"/>
    </row>
    <row r="119" spans="1:243" s="15" customFormat="1" ht="54">
      <c r="A119" s="27">
        <v>107</v>
      </c>
      <c r="B119" s="66" t="s">
        <v>319</v>
      </c>
      <c r="C119" s="48" t="s">
        <v>158</v>
      </c>
      <c r="D119" s="69">
        <v>26</v>
      </c>
      <c r="E119" s="70" t="s">
        <v>310</v>
      </c>
      <c r="F119" s="71">
        <v>1148.17</v>
      </c>
      <c r="G119" s="61"/>
      <c r="H119" s="52"/>
      <c r="I119" s="51" t="s">
        <v>39</v>
      </c>
      <c r="J119" s="53">
        <f t="shared" si="6"/>
        <v>1</v>
      </c>
      <c r="K119" s="54" t="s">
        <v>64</v>
      </c>
      <c r="L119" s="54" t="s">
        <v>7</v>
      </c>
      <c r="M119" s="62"/>
      <c r="N119" s="61"/>
      <c r="O119" s="61"/>
      <c r="P119" s="63"/>
      <c r="Q119" s="61"/>
      <c r="R119" s="61"/>
      <c r="S119" s="63"/>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64">
        <f t="shared" si="7"/>
        <v>29852.42</v>
      </c>
      <c r="BB119" s="65">
        <f t="shared" si="8"/>
        <v>29852.42</v>
      </c>
      <c r="BC119" s="84" t="str">
        <f t="shared" si="9"/>
        <v>INR  Twenty Nine Thousand Eight Hundred &amp; Fifty Two  and Paise Forty Two Only</v>
      </c>
      <c r="BD119" s="78">
        <v>1015</v>
      </c>
      <c r="BE119" s="1">
        <f t="shared" si="5"/>
        <v>1148.168</v>
      </c>
      <c r="BF119" s="77"/>
      <c r="BG119" s="77"/>
      <c r="BH119" s="77"/>
      <c r="IE119" s="16"/>
      <c r="IF119" s="16"/>
      <c r="IG119" s="16"/>
      <c r="IH119" s="16"/>
      <c r="II119" s="16"/>
    </row>
    <row r="120" spans="1:243" s="15" customFormat="1" ht="44.25" customHeight="1">
      <c r="A120" s="27">
        <v>108</v>
      </c>
      <c r="B120" s="66" t="s">
        <v>400</v>
      </c>
      <c r="C120" s="48" t="s">
        <v>159</v>
      </c>
      <c r="D120" s="69">
        <v>26</v>
      </c>
      <c r="E120" s="70" t="s">
        <v>310</v>
      </c>
      <c r="F120" s="71">
        <v>92.76</v>
      </c>
      <c r="G120" s="61"/>
      <c r="H120" s="52"/>
      <c r="I120" s="51" t="s">
        <v>39</v>
      </c>
      <c r="J120" s="53">
        <f t="shared" si="6"/>
        <v>1</v>
      </c>
      <c r="K120" s="54" t="s">
        <v>64</v>
      </c>
      <c r="L120" s="54" t="s">
        <v>7</v>
      </c>
      <c r="M120" s="62"/>
      <c r="N120" s="61"/>
      <c r="O120" s="61"/>
      <c r="P120" s="63"/>
      <c r="Q120" s="61"/>
      <c r="R120" s="61"/>
      <c r="S120" s="63"/>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64">
        <f t="shared" si="7"/>
        <v>2411.76</v>
      </c>
      <c r="BB120" s="65">
        <f t="shared" si="8"/>
        <v>2411.76</v>
      </c>
      <c r="BC120" s="84" t="str">
        <f t="shared" si="9"/>
        <v>INR  Two Thousand Four Hundred &amp; Eleven  and Paise Seventy Six Only</v>
      </c>
      <c r="BD120" s="78">
        <v>82</v>
      </c>
      <c r="BE120" s="1">
        <f t="shared" si="5"/>
        <v>92.7584</v>
      </c>
      <c r="BF120" s="77"/>
      <c r="BG120" s="77"/>
      <c r="BH120" s="77"/>
      <c r="IE120" s="16"/>
      <c r="IF120" s="16"/>
      <c r="IG120" s="16"/>
      <c r="IH120" s="16"/>
      <c r="II120" s="16"/>
    </row>
    <row r="121" spans="1:243" s="15" customFormat="1" ht="42.75" customHeight="1">
      <c r="A121" s="27">
        <v>109</v>
      </c>
      <c r="B121" s="66" t="s">
        <v>339</v>
      </c>
      <c r="C121" s="48" t="s">
        <v>160</v>
      </c>
      <c r="D121" s="69">
        <v>25</v>
      </c>
      <c r="E121" s="70" t="s">
        <v>310</v>
      </c>
      <c r="F121" s="71">
        <v>102.94</v>
      </c>
      <c r="G121" s="61"/>
      <c r="H121" s="52"/>
      <c r="I121" s="51" t="s">
        <v>39</v>
      </c>
      <c r="J121" s="53">
        <f t="shared" si="6"/>
        <v>1</v>
      </c>
      <c r="K121" s="54" t="s">
        <v>64</v>
      </c>
      <c r="L121" s="54" t="s">
        <v>7</v>
      </c>
      <c r="M121" s="62"/>
      <c r="N121" s="61"/>
      <c r="O121" s="61"/>
      <c r="P121" s="63"/>
      <c r="Q121" s="61"/>
      <c r="R121" s="61"/>
      <c r="S121" s="63"/>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64">
        <f t="shared" si="7"/>
        <v>2573.5</v>
      </c>
      <c r="BB121" s="65">
        <f t="shared" si="8"/>
        <v>2573.5</v>
      </c>
      <c r="BC121" s="84" t="str">
        <f t="shared" si="9"/>
        <v>INR  Two Thousand Five Hundred &amp; Seventy Three  and Paise Fifty Only</v>
      </c>
      <c r="BD121" s="78">
        <v>91</v>
      </c>
      <c r="BE121" s="1">
        <f t="shared" si="5"/>
        <v>102.9392</v>
      </c>
      <c r="BF121" s="77"/>
      <c r="BG121" s="77"/>
      <c r="BH121" s="77"/>
      <c r="IE121" s="16"/>
      <c r="IF121" s="16"/>
      <c r="IG121" s="16"/>
      <c r="IH121" s="16"/>
      <c r="II121" s="16"/>
    </row>
    <row r="122" spans="1:243" s="15" customFormat="1" ht="162">
      <c r="A122" s="27">
        <v>110</v>
      </c>
      <c r="B122" s="66" t="s">
        <v>563</v>
      </c>
      <c r="C122" s="48" t="s">
        <v>161</v>
      </c>
      <c r="D122" s="69">
        <v>15</v>
      </c>
      <c r="E122" s="70" t="s">
        <v>310</v>
      </c>
      <c r="F122" s="71">
        <v>2497.69</v>
      </c>
      <c r="G122" s="61"/>
      <c r="H122" s="52"/>
      <c r="I122" s="51" t="s">
        <v>39</v>
      </c>
      <c r="J122" s="53">
        <f t="shared" si="6"/>
        <v>1</v>
      </c>
      <c r="K122" s="54" t="s">
        <v>64</v>
      </c>
      <c r="L122" s="54" t="s">
        <v>7</v>
      </c>
      <c r="M122" s="62"/>
      <c r="N122" s="61"/>
      <c r="O122" s="61"/>
      <c r="P122" s="63"/>
      <c r="Q122" s="61"/>
      <c r="R122" s="61"/>
      <c r="S122" s="63"/>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64">
        <f t="shared" si="7"/>
        <v>37465.35</v>
      </c>
      <c r="BB122" s="65">
        <f t="shared" si="8"/>
        <v>37465.35</v>
      </c>
      <c r="BC122" s="84" t="str">
        <f t="shared" si="9"/>
        <v>INR  Thirty Seven Thousand Four Hundred &amp; Sixty Five  and Paise Thirty Five Only</v>
      </c>
      <c r="BD122" s="78">
        <v>2208</v>
      </c>
      <c r="BE122" s="1">
        <f t="shared" si="5"/>
        <v>2497.6896</v>
      </c>
      <c r="BF122" s="77"/>
      <c r="BG122" s="77"/>
      <c r="BH122" s="77"/>
      <c r="IE122" s="16"/>
      <c r="IF122" s="16"/>
      <c r="IG122" s="16"/>
      <c r="IH122" s="16"/>
      <c r="II122" s="16"/>
    </row>
    <row r="123" spans="1:243" s="15" customFormat="1" ht="35.25" customHeight="1">
      <c r="A123" s="27">
        <v>111</v>
      </c>
      <c r="B123" s="66" t="s">
        <v>340</v>
      </c>
      <c r="C123" s="48" t="s">
        <v>162</v>
      </c>
      <c r="D123" s="69">
        <v>7</v>
      </c>
      <c r="E123" s="70" t="s">
        <v>310</v>
      </c>
      <c r="F123" s="71">
        <v>1693.41</v>
      </c>
      <c r="G123" s="61"/>
      <c r="H123" s="52"/>
      <c r="I123" s="51" t="s">
        <v>39</v>
      </c>
      <c r="J123" s="53">
        <f t="shared" si="6"/>
        <v>1</v>
      </c>
      <c r="K123" s="54" t="s">
        <v>64</v>
      </c>
      <c r="L123" s="54" t="s">
        <v>7</v>
      </c>
      <c r="M123" s="62"/>
      <c r="N123" s="61"/>
      <c r="O123" s="61"/>
      <c r="P123" s="63"/>
      <c r="Q123" s="61"/>
      <c r="R123" s="61"/>
      <c r="S123" s="63"/>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64">
        <f t="shared" si="7"/>
        <v>11853.87</v>
      </c>
      <c r="BB123" s="65">
        <f t="shared" si="8"/>
        <v>11853.87</v>
      </c>
      <c r="BC123" s="84" t="str">
        <f t="shared" si="9"/>
        <v>INR  Eleven Thousand Eight Hundred &amp; Fifty Three  and Paise Eighty Seven Only</v>
      </c>
      <c r="BD123" s="78">
        <v>1497</v>
      </c>
      <c r="BE123" s="1">
        <f t="shared" si="5"/>
        <v>1693.4064</v>
      </c>
      <c r="BF123" s="77"/>
      <c r="BG123" s="77"/>
      <c r="BH123" s="77"/>
      <c r="IE123" s="16"/>
      <c r="IF123" s="16"/>
      <c r="IG123" s="16"/>
      <c r="IH123" s="16"/>
      <c r="II123" s="16"/>
    </row>
    <row r="124" spans="1:243" s="15" customFormat="1" ht="40.5">
      <c r="A124" s="27">
        <v>112</v>
      </c>
      <c r="B124" s="66" t="s">
        <v>507</v>
      </c>
      <c r="C124" s="48" t="s">
        <v>163</v>
      </c>
      <c r="D124" s="69">
        <v>37</v>
      </c>
      <c r="E124" s="70" t="s">
        <v>310</v>
      </c>
      <c r="F124" s="71">
        <v>486.42</v>
      </c>
      <c r="G124" s="61"/>
      <c r="H124" s="52"/>
      <c r="I124" s="51" t="s">
        <v>39</v>
      </c>
      <c r="J124" s="53">
        <f t="shared" si="6"/>
        <v>1</v>
      </c>
      <c r="K124" s="54" t="s">
        <v>64</v>
      </c>
      <c r="L124" s="54" t="s">
        <v>7</v>
      </c>
      <c r="M124" s="62"/>
      <c r="N124" s="61"/>
      <c r="O124" s="61"/>
      <c r="P124" s="63"/>
      <c r="Q124" s="61"/>
      <c r="R124" s="61"/>
      <c r="S124" s="63"/>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64">
        <f t="shared" si="7"/>
        <v>17997.54</v>
      </c>
      <c r="BB124" s="65">
        <f t="shared" si="8"/>
        <v>17997.54</v>
      </c>
      <c r="BC124" s="84" t="str">
        <f t="shared" si="9"/>
        <v>INR  Seventeen Thousand Nine Hundred &amp; Ninety Seven  and Paise Fifty Four Only</v>
      </c>
      <c r="BD124" s="78">
        <v>430</v>
      </c>
      <c r="BE124" s="1">
        <f t="shared" si="5"/>
        <v>486.416</v>
      </c>
      <c r="BF124" s="77"/>
      <c r="BG124" s="77"/>
      <c r="BH124" s="77"/>
      <c r="IE124" s="16"/>
      <c r="IF124" s="16"/>
      <c r="IG124" s="16"/>
      <c r="IH124" s="16"/>
      <c r="II124" s="16"/>
    </row>
    <row r="125" spans="1:243" s="15" customFormat="1" ht="54">
      <c r="A125" s="27">
        <v>113</v>
      </c>
      <c r="B125" s="66" t="s">
        <v>341</v>
      </c>
      <c r="C125" s="48" t="s">
        <v>164</v>
      </c>
      <c r="D125" s="69">
        <v>24</v>
      </c>
      <c r="E125" s="70" t="s">
        <v>310</v>
      </c>
      <c r="F125" s="71">
        <v>693.43</v>
      </c>
      <c r="G125" s="61"/>
      <c r="H125" s="52"/>
      <c r="I125" s="51" t="s">
        <v>39</v>
      </c>
      <c r="J125" s="53">
        <f t="shared" si="6"/>
        <v>1</v>
      </c>
      <c r="K125" s="54" t="s">
        <v>64</v>
      </c>
      <c r="L125" s="54" t="s">
        <v>7</v>
      </c>
      <c r="M125" s="62"/>
      <c r="N125" s="61"/>
      <c r="O125" s="61"/>
      <c r="P125" s="63"/>
      <c r="Q125" s="61"/>
      <c r="R125" s="61"/>
      <c r="S125" s="63"/>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64">
        <f t="shared" si="7"/>
        <v>16642.32</v>
      </c>
      <c r="BB125" s="65">
        <f t="shared" si="8"/>
        <v>16642.32</v>
      </c>
      <c r="BC125" s="84" t="str">
        <f t="shared" si="9"/>
        <v>INR  Sixteen Thousand Six Hundred &amp; Forty Two  and Paise Thirty Two Only</v>
      </c>
      <c r="BD125" s="78">
        <v>613</v>
      </c>
      <c r="BE125" s="1">
        <f t="shared" si="5"/>
        <v>693.4256</v>
      </c>
      <c r="BF125" s="77"/>
      <c r="BG125" s="77"/>
      <c r="BH125" s="77"/>
      <c r="IE125" s="16"/>
      <c r="IF125" s="16"/>
      <c r="IG125" s="16"/>
      <c r="IH125" s="16"/>
      <c r="II125" s="16"/>
    </row>
    <row r="126" spans="1:243" s="15" customFormat="1" ht="67.5">
      <c r="A126" s="27">
        <v>114</v>
      </c>
      <c r="B126" s="66" t="s">
        <v>401</v>
      </c>
      <c r="C126" s="48" t="s">
        <v>165</v>
      </c>
      <c r="D126" s="69">
        <v>24</v>
      </c>
      <c r="E126" s="70" t="s">
        <v>310</v>
      </c>
      <c r="F126" s="71">
        <v>609.72</v>
      </c>
      <c r="G126" s="61"/>
      <c r="H126" s="52"/>
      <c r="I126" s="51" t="s">
        <v>39</v>
      </c>
      <c r="J126" s="53">
        <f t="shared" si="6"/>
        <v>1</v>
      </c>
      <c r="K126" s="54" t="s">
        <v>64</v>
      </c>
      <c r="L126" s="54" t="s">
        <v>7</v>
      </c>
      <c r="M126" s="62"/>
      <c r="N126" s="61"/>
      <c r="O126" s="61"/>
      <c r="P126" s="63"/>
      <c r="Q126" s="61"/>
      <c r="R126" s="61"/>
      <c r="S126" s="63"/>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64">
        <f t="shared" si="7"/>
        <v>14633.28</v>
      </c>
      <c r="BB126" s="65">
        <f t="shared" si="8"/>
        <v>14633.28</v>
      </c>
      <c r="BC126" s="84" t="str">
        <f t="shared" si="9"/>
        <v>INR  Fourteen Thousand Six Hundred &amp; Thirty Three  and Paise Twenty Eight Only</v>
      </c>
      <c r="BD126" s="78">
        <v>539</v>
      </c>
      <c r="BE126" s="1">
        <f t="shared" si="5"/>
        <v>609.7168</v>
      </c>
      <c r="BF126" s="77"/>
      <c r="BG126" s="77"/>
      <c r="BH126" s="77"/>
      <c r="IE126" s="16"/>
      <c r="IF126" s="16"/>
      <c r="IG126" s="16"/>
      <c r="IH126" s="16"/>
      <c r="II126" s="16"/>
    </row>
    <row r="127" spans="1:243" s="15" customFormat="1" ht="54">
      <c r="A127" s="27">
        <v>115</v>
      </c>
      <c r="B127" s="66" t="s">
        <v>508</v>
      </c>
      <c r="C127" s="48" t="s">
        <v>166</v>
      </c>
      <c r="D127" s="69">
        <v>26</v>
      </c>
      <c r="E127" s="70" t="s">
        <v>310</v>
      </c>
      <c r="F127" s="71">
        <v>921.93</v>
      </c>
      <c r="G127" s="61"/>
      <c r="H127" s="52"/>
      <c r="I127" s="51" t="s">
        <v>39</v>
      </c>
      <c r="J127" s="53">
        <f t="shared" si="6"/>
        <v>1</v>
      </c>
      <c r="K127" s="54" t="s">
        <v>64</v>
      </c>
      <c r="L127" s="54" t="s">
        <v>7</v>
      </c>
      <c r="M127" s="62"/>
      <c r="N127" s="61"/>
      <c r="O127" s="61"/>
      <c r="P127" s="63"/>
      <c r="Q127" s="61"/>
      <c r="R127" s="61"/>
      <c r="S127" s="63"/>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64">
        <f t="shared" si="7"/>
        <v>23970.18</v>
      </c>
      <c r="BB127" s="65">
        <f t="shared" si="8"/>
        <v>23970.18</v>
      </c>
      <c r="BC127" s="84" t="str">
        <f t="shared" si="9"/>
        <v>INR  Twenty Three Thousand Nine Hundred &amp; Seventy  and Paise Eighteen Only</v>
      </c>
      <c r="BD127" s="78">
        <v>815</v>
      </c>
      <c r="BE127" s="1">
        <f t="shared" si="5"/>
        <v>921.928</v>
      </c>
      <c r="BF127" s="77"/>
      <c r="BG127" s="77"/>
      <c r="BH127" s="77"/>
      <c r="IE127" s="16"/>
      <c r="IF127" s="16"/>
      <c r="IG127" s="16"/>
      <c r="IH127" s="16"/>
      <c r="II127" s="16"/>
    </row>
    <row r="128" spans="1:243" s="15" customFormat="1" ht="67.5">
      <c r="A128" s="27">
        <v>116</v>
      </c>
      <c r="B128" s="66" t="s">
        <v>402</v>
      </c>
      <c r="C128" s="48" t="s">
        <v>167</v>
      </c>
      <c r="D128" s="69">
        <v>20</v>
      </c>
      <c r="E128" s="70" t="s">
        <v>310</v>
      </c>
      <c r="F128" s="71">
        <v>627.82</v>
      </c>
      <c r="G128" s="61"/>
      <c r="H128" s="52"/>
      <c r="I128" s="51" t="s">
        <v>39</v>
      </c>
      <c r="J128" s="53">
        <f t="shared" si="6"/>
        <v>1</v>
      </c>
      <c r="K128" s="54" t="s">
        <v>64</v>
      </c>
      <c r="L128" s="54" t="s">
        <v>7</v>
      </c>
      <c r="M128" s="62"/>
      <c r="N128" s="61"/>
      <c r="O128" s="61"/>
      <c r="P128" s="63"/>
      <c r="Q128" s="61"/>
      <c r="R128" s="61"/>
      <c r="S128" s="63"/>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64">
        <f t="shared" si="7"/>
        <v>12556.4</v>
      </c>
      <c r="BB128" s="65">
        <f t="shared" si="8"/>
        <v>12556.4</v>
      </c>
      <c r="BC128" s="84" t="str">
        <f t="shared" si="9"/>
        <v>INR  Twelve Thousand Five Hundred &amp; Fifty Six  and Paise Forty Only</v>
      </c>
      <c r="BD128" s="78">
        <v>555</v>
      </c>
      <c r="BE128" s="1">
        <f t="shared" si="5"/>
        <v>627.816</v>
      </c>
      <c r="BF128" s="77"/>
      <c r="BG128" s="77"/>
      <c r="BH128" s="77"/>
      <c r="IE128" s="16"/>
      <c r="IF128" s="16"/>
      <c r="IG128" s="16"/>
      <c r="IH128" s="16"/>
      <c r="II128" s="16"/>
    </row>
    <row r="129" spans="1:243" s="15" customFormat="1" ht="40.5">
      <c r="A129" s="27">
        <v>117</v>
      </c>
      <c r="B129" s="66" t="s">
        <v>403</v>
      </c>
      <c r="C129" s="48" t="s">
        <v>168</v>
      </c>
      <c r="D129" s="69">
        <v>27</v>
      </c>
      <c r="E129" s="70" t="s">
        <v>310</v>
      </c>
      <c r="F129" s="71">
        <v>202.48</v>
      </c>
      <c r="G129" s="61"/>
      <c r="H129" s="52"/>
      <c r="I129" s="51" t="s">
        <v>39</v>
      </c>
      <c r="J129" s="53">
        <f t="shared" si="6"/>
        <v>1</v>
      </c>
      <c r="K129" s="54" t="s">
        <v>64</v>
      </c>
      <c r="L129" s="54" t="s">
        <v>7</v>
      </c>
      <c r="M129" s="62"/>
      <c r="N129" s="61"/>
      <c r="O129" s="61"/>
      <c r="P129" s="63"/>
      <c r="Q129" s="61"/>
      <c r="R129" s="61"/>
      <c r="S129" s="63"/>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64">
        <f t="shared" si="7"/>
        <v>5466.96</v>
      </c>
      <c r="BB129" s="65">
        <f t="shared" si="8"/>
        <v>5466.96</v>
      </c>
      <c r="BC129" s="84" t="str">
        <f t="shared" si="9"/>
        <v>INR  Five Thousand Four Hundred &amp; Sixty Six  and Paise Ninety Six Only</v>
      </c>
      <c r="BD129" s="78">
        <v>179</v>
      </c>
      <c r="BE129" s="1">
        <f t="shared" si="5"/>
        <v>202.4848</v>
      </c>
      <c r="BF129" s="77"/>
      <c r="BG129" s="77"/>
      <c r="BH129" s="77"/>
      <c r="IE129" s="16"/>
      <c r="IF129" s="16"/>
      <c r="IG129" s="16"/>
      <c r="IH129" s="16"/>
      <c r="II129" s="16"/>
    </row>
    <row r="130" spans="1:243" s="15" customFormat="1" ht="40.5">
      <c r="A130" s="27">
        <v>118</v>
      </c>
      <c r="B130" s="66" t="s">
        <v>404</v>
      </c>
      <c r="C130" s="48" t="s">
        <v>169</v>
      </c>
      <c r="D130" s="69">
        <v>20</v>
      </c>
      <c r="E130" s="70" t="s">
        <v>310</v>
      </c>
      <c r="F130" s="71">
        <v>174.2</v>
      </c>
      <c r="G130" s="61"/>
      <c r="H130" s="52"/>
      <c r="I130" s="51" t="s">
        <v>39</v>
      </c>
      <c r="J130" s="53">
        <f t="shared" si="6"/>
        <v>1</v>
      </c>
      <c r="K130" s="54" t="s">
        <v>64</v>
      </c>
      <c r="L130" s="54" t="s">
        <v>7</v>
      </c>
      <c r="M130" s="62"/>
      <c r="N130" s="61"/>
      <c r="O130" s="61"/>
      <c r="P130" s="63"/>
      <c r="Q130" s="61"/>
      <c r="R130" s="61"/>
      <c r="S130" s="63"/>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64">
        <f t="shared" si="7"/>
        <v>3484</v>
      </c>
      <c r="BB130" s="65">
        <f t="shared" si="8"/>
        <v>3484</v>
      </c>
      <c r="BC130" s="84" t="str">
        <f t="shared" si="9"/>
        <v>INR  Three Thousand Four Hundred &amp; Eighty Four  Only</v>
      </c>
      <c r="BD130" s="78">
        <v>154</v>
      </c>
      <c r="BE130" s="1">
        <f t="shared" si="5"/>
        <v>174.2048</v>
      </c>
      <c r="BF130" s="77"/>
      <c r="BG130" s="77"/>
      <c r="BH130" s="77"/>
      <c r="IE130" s="16"/>
      <c r="IF130" s="16"/>
      <c r="IG130" s="16"/>
      <c r="IH130" s="16"/>
      <c r="II130" s="16"/>
    </row>
    <row r="131" spans="1:243" s="15" customFormat="1" ht="54">
      <c r="A131" s="27">
        <v>119</v>
      </c>
      <c r="B131" s="66" t="s">
        <v>509</v>
      </c>
      <c r="C131" s="48" t="s">
        <v>170</v>
      </c>
      <c r="D131" s="69">
        <v>6</v>
      </c>
      <c r="E131" s="70" t="s">
        <v>310</v>
      </c>
      <c r="F131" s="71">
        <v>251.13</v>
      </c>
      <c r="G131" s="61"/>
      <c r="H131" s="52"/>
      <c r="I131" s="51" t="s">
        <v>39</v>
      </c>
      <c r="J131" s="53">
        <f t="shared" si="6"/>
        <v>1</v>
      </c>
      <c r="K131" s="54" t="s">
        <v>64</v>
      </c>
      <c r="L131" s="54" t="s">
        <v>7</v>
      </c>
      <c r="M131" s="62"/>
      <c r="N131" s="61"/>
      <c r="O131" s="61"/>
      <c r="P131" s="63"/>
      <c r="Q131" s="61"/>
      <c r="R131" s="61"/>
      <c r="S131" s="63"/>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64">
        <f t="shared" si="7"/>
        <v>1506.78</v>
      </c>
      <c r="BB131" s="65">
        <f t="shared" si="8"/>
        <v>1506.78</v>
      </c>
      <c r="BC131" s="84" t="str">
        <f t="shared" si="9"/>
        <v>INR  One Thousand Five Hundred &amp; Six  and Paise Seventy Eight Only</v>
      </c>
      <c r="BD131" s="78">
        <v>222</v>
      </c>
      <c r="BE131" s="1">
        <f t="shared" si="5"/>
        <v>251.1264</v>
      </c>
      <c r="BF131" s="77"/>
      <c r="BG131" s="77"/>
      <c r="BH131" s="77"/>
      <c r="IE131" s="16"/>
      <c r="IF131" s="16"/>
      <c r="IG131" s="16"/>
      <c r="IH131" s="16"/>
      <c r="II131" s="16"/>
    </row>
    <row r="132" spans="1:243" s="15" customFormat="1" ht="54">
      <c r="A132" s="27">
        <v>120</v>
      </c>
      <c r="B132" s="66" t="s">
        <v>342</v>
      </c>
      <c r="C132" s="48" t="s">
        <v>171</v>
      </c>
      <c r="D132" s="69">
        <v>161</v>
      </c>
      <c r="E132" s="70" t="s">
        <v>309</v>
      </c>
      <c r="F132" s="71">
        <v>330.31</v>
      </c>
      <c r="G132" s="61"/>
      <c r="H132" s="52"/>
      <c r="I132" s="51" t="s">
        <v>39</v>
      </c>
      <c r="J132" s="53">
        <f t="shared" si="6"/>
        <v>1</v>
      </c>
      <c r="K132" s="54" t="s">
        <v>64</v>
      </c>
      <c r="L132" s="54" t="s">
        <v>7</v>
      </c>
      <c r="M132" s="62"/>
      <c r="N132" s="61"/>
      <c r="O132" s="61"/>
      <c r="P132" s="63"/>
      <c r="Q132" s="61"/>
      <c r="R132" s="61"/>
      <c r="S132" s="63"/>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64">
        <f t="shared" si="7"/>
        <v>53179.91</v>
      </c>
      <c r="BB132" s="65">
        <f t="shared" si="8"/>
        <v>53179.91</v>
      </c>
      <c r="BC132" s="84" t="str">
        <f t="shared" si="9"/>
        <v>INR  Fifty Three Thousand One Hundred &amp; Seventy Nine  and Paise Ninety One Only</v>
      </c>
      <c r="BD132" s="78">
        <v>292</v>
      </c>
      <c r="BE132" s="1">
        <f t="shared" si="5"/>
        <v>330.3104</v>
      </c>
      <c r="BF132" s="77"/>
      <c r="BG132" s="77"/>
      <c r="BH132" s="77"/>
      <c r="IE132" s="16"/>
      <c r="IF132" s="16"/>
      <c r="IG132" s="16"/>
      <c r="IH132" s="16"/>
      <c r="II132" s="16"/>
    </row>
    <row r="133" spans="1:243" s="15" customFormat="1" ht="54">
      <c r="A133" s="27">
        <v>121</v>
      </c>
      <c r="B133" s="66" t="s">
        <v>343</v>
      </c>
      <c r="C133" s="48" t="s">
        <v>172</v>
      </c>
      <c r="D133" s="69">
        <v>79</v>
      </c>
      <c r="E133" s="70" t="s">
        <v>310</v>
      </c>
      <c r="F133" s="71">
        <v>220.58</v>
      </c>
      <c r="G133" s="61"/>
      <c r="H133" s="52"/>
      <c r="I133" s="51" t="s">
        <v>39</v>
      </c>
      <c r="J133" s="53">
        <f t="shared" si="6"/>
        <v>1</v>
      </c>
      <c r="K133" s="54" t="s">
        <v>64</v>
      </c>
      <c r="L133" s="54" t="s">
        <v>7</v>
      </c>
      <c r="M133" s="62"/>
      <c r="N133" s="61"/>
      <c r="O133" s="61"/>
      <c r="P133" s="63"/>
      <c r="Q133" s="61"/>
      <c r="R133" s="61"/>
      <c r="S133" s="63"/>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64">
        <f t="shared" si="7"/>
        <v>17425.82</v>
      </c>
      <c r="BB133" s="65">
        <f t="shared" si="8"/>
        <v>17425.82</v>
      </c>
      <c r="BC133" s="84" t="str">
        <f t="shared" si="9"/>
        <v>INR  Seventeen Thousand Four Hundred &amp; Twenty Five  and Paise Eighty Two Only</v>
      </c>
      <c r="BD133" s="78">
        <v>195</v>
      </c>
      <c r="BE133" s="1">
        <f t="shared" si="5"/>
        <v>220.584</v>
      </c>
      <c r="BF133" s="77"/>
      <c r="BG133" s="77"/>
      <c r="BH133" s="77"/>
      <c r="IE133" s="16"/>
      <c r="IF133" s="16"/>
      <c r="IG133" s="16"/>
      <c r="IH133" s="16"/>
      <c r="II133" s="16"/>
    </row>
    <row r="134" spans="1:243" s="15" customFormat="1" ht="54">
      <c r="A134" s="27">
        <v>122</v>
      </c>
      <c r="B134" s="66" t="s">
        <v>344</v>
      </c>
      <c r="C134" s="48" t="s">
        <v>173</v>
      </c>
      <c r="D134" s="69">
        <v>79</v>
      </c>
      <c r="E134" s="70" t="s">
        <v>310</v>
      </c>
      <c r="F134" s="71">
        <v>135.74</v>
      </c>
      <c r="G134" s="61"/>
      <c r="H134" s="52"/>
      <c r="I134" s="51" t="s">
        <v>39</v>
      </c>
      <c r="J134" s="53">
        <f t="shared" si="6"/>
        <v>1</v>
      </c>
      <c r="K134" s="54" t="s">
        <v>64</v>
      </c>
      <c r="L134" s="54" t="s">
        <v>7</v>
      </c>
      <c r="M134" s="62"/>
      <c r="N134" s="61"/>
      <c r="O134" s="61"/>
      <c r="P134" s="63"/>
      <c r="Q134" s="61"/>
      <c r="R134" s="61"/>
      <c r="S134" s="63"/>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64">
        <f t="shared" si="7"/>
        <v>10723.46</v>
      </c>
      <c r="BB134" s="65">
        <f t="shared" si="8"/>
        <v>10723.46</v>
      </c>
      <c r="BC134" s="84" t="str">
        <f t="shared" si="9"/>
        <v>INR  Ten Thousand Seven Hundred &amp; Twenty Three  and Paise Forty Six Only</v>
      </c>
      <c r="BD134" s="78">
        <v>120</v>
      </c>
      <c r="BE134" s="1">
        <f t="shared" si="5"/>
        <v>135.744</v>
      </c>
      <c r="BF134" s="77"/>
      <c r="BG134" s="77"/>
      <c r="BH134" s="77"/>
      <c r="IE134" s="16"/>
      <c r="IF134" s="16"/>
      <c r="IG134" s="16"/>
      <c r="IH134" s="16"/>
      <c r="II134" s="16"/>
    </row>
    <row r="135" spans="1:243" s="15" customFormat="1" ht="54">
      <c r="A135" s="27">
        <v>123</v>
      </c>
      <c r="B135" s="66" t="s">
        <v>345</v>
      </c>
      <c r="C135" s="48" t="s">
        <v>174</v>
      </c>
      <c r="D135" s="69">
        <v>79</v>
      </c>
      <c r="E135" s="70" t="s">
        <v>310</v>
      </c>
      <c r="F135" s="71">
        <v>166.29</v>
      </c>
      <c r="G135" s="61"/>
      <c r="H135" s="52"/>
      <c r="I135" s="51" t="s">
        <v>39</v>
      </c>
      <c r="J135" s="53">
        <f t="shared" si="6"/>
        <v>1</v>
      </c>
      <c r="K135" s="54" t="s">
        <v>64</v>
      </c>
      <c r="L135" s="54" t="s">
        <v>7</v>
      </c>
      <c r="M135" s="62"/>
      <c r="N135" s="61"/>
      <c r="O135" s="61"/>
      <c r="P135" s="63"/>
      <c r="Q135" s="61"/>
      <c r="R135" s="61"/>
      <c r="S135" s="63"/>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64">
        <f t="shared" si="7"/>
        <v>13136.91</v>
      </c>
      <c r="BB135" s="65">
        <f t="shared" si="8"/>
        <v>13136.91</v>
      </c>
      <c r="BC135" s="84" t="str">
        <f t="shared" si="9"/>
        <v>INR  Thirteen Thousand One Hundred &amp; Thirty Six  and Paise Ninety One Only</v>
      </c>
      <c r="BD135" s="78">
        <v>147</v>
      </c>
      <c r="BE135" s="1">
        <f t="shared" si="5"/>
        <v>166.2864</v>
      </c>
      <c r="BF135" s="77"/>
      <c r="BG135" s="77"/>
      <c r="BH135" s="77"/>
      <c r="IE135" s="16"/>
      <c r="IF135" s="16"/>
      <c r="IG135" s="16"/>
      <c r="IH135" s="16"/>
      <c r="II135" s="16"/>
    </row>
    <row r="136" spans="1:243" s="15" customFormat="1" ht="54">
      <c r="A136" s="27">
        <v>124</v>
      </c>
      <c r="B136" s="66" t="s">
        <v>346</v>
      </c>
      <c r="C136" s="48" t="s">
        <v>175</v>
      </c>
      <c r="D136" s="69">
        <v>18</v>
      </c>
      <c r="E136" s="70" t="s">
        <v>310</v>
      </c>
      <c r="F136" s="71">
        <v>37.33</v>
      </c>
      <c r="G136" s="61"/>
      <c r="H136" s="52"/>
      <c r="I136" s="51" t="s">
        <v>39</v>
      </c>
      <c r="J136" s="53">
        <f t="shared" si="6"/>
        <v>1</v>
      </c>
      <c r="K136" s="54" t="s">
        <v>64</v>
      </c>
      <c r="L136" s="54" t="s">
        <v>7</v>
      </c>
      <c r="M136" s="62"/>
      <c r="N136" s="61"/>
      <c r="O136" s="61"/>
      <c r="P136" s="63"/>
      <c r="Q136" s="61"/>
      <c r="R136" s="61"/>
      <c r="S136" s="63"/>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64">
        <f t="shared" si="7"/>
        <v>671.94</v>
      </c>
      <c r="BB136" s="65">
        <f t="shared" si="8"/>
        <v>671.94</v>
      </c>
      <c r="BC136" s="84" t="str">
        <f t="shared" si="9"/>
        <v>INR  Six Hundred &amp; Seventy One  and Paise Ninety Four Only</v>
      </c>
      <c r="BD136" s="78">
        <v>33</v>
      </c>
      <c r="BE136" s="1">
        <f t="shared" si="5"/>
        <v>37.3296</v>
      </c>
      <c r="BF136" s="77"/>
      <c r="BG136" s="77"/>
      <c r="BH136" s="77"/>
      <c r="IE136" s="16"/>
      <c r="IF136" s="16"/>
      <c r="IG136" s="16"/>
      <c r="IH136" s="16"/>
      <c r="II136" s="16"/>
    </row>
    <row r="137" spans="1:243" s="15" customFormat="1" ht="54">
      <c r="A137" s="27">
        <v>125</v>
      </c>
      <c r="B137" s="66" t="s">
        <v>347</v>
      </c>
      <c r="C137" s="48" t="s">
        <v>176</v>
      </c>
      <c r="D137" s="69">
        <v>204</v>
      </c>
      <c r="E137" s="70" t="s">
        <v>310</v>
      </c>
      <c r="F137" s="71">
        <v>23.76</v>
      </c>
      <c r="G137" s="61"/>
      <c r="H137" s="52"/>
      <c r="I137" s="51" t="s">
        <v>39</v>
      </c>
      <c r="J137" s="53">
        <f t="shared" si="6"/>
        <v>1</v>
      </c>
      <c r="K137" s="54" t="s">
        <v>64</v>
      </c>
      <c r="L137" s="54" t="s">
        <v>7</v>
      </c>
      <c r="M137" s="62"/>
      <c r="N137" s="61"/>
      <c r="O137" s="61"/>
      <c r="P137" s="63"/>
      <c r="Q137" s="61"/>
      <c r="R137" s="61"/>
      <c r="S137" s="63"/>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64">
        <f t="shared" si="7"/>
        <v>4847.04</v>
      </c>
      <c r="BB137" s="65">
        <f t="shared" si="8"/>
        <v>4847.04</v>
      </c>
      <c r="BC137" s="84" t="str">
        <f t="shared" si="9"/>
        <v>INR  Four Thousand Eight Hundred &amp; Forty Seven  and Paise Four Only</v>
      </c>
      <c r="BD137" s="78">
        <v>21</v>
      </c>
      <c r="BE137" s="1">
        <f t="shared" si="5"/>
        <v>23.7552</v>
      </c>
      <c r="BF137" s="77"/>
      <c r="BG137" s="77"/>
      <c r="BH137" s="77"/>
      <c r="IE137" s="16"/>
      <c r="IF137" s="16"/>
      <c r="IG137" s="16"/>
      <c r="IH137" s="16"/>
      <c r="II137" s="16"/>
    </row>
    <row r="138" spans="1:243" s="15" customFormat="1" ht="189">
      <c r="A138" s="27">
        <v>126</v>
      </c>
      <c r="B138" s="66" t="s">
        <v>405</v>
      </c>
      <c r="C138" s="48" t="s">
        <v>177</v>
      </c>
      <c r="D138" s="69">
        <v>149</v>
      </c>
      <c r="E138" s="70" t="s">
        <v>309</v>
      </c>
      <c r="F138" s="71">
        <v>64.48</v>
      </c>
      <c r="G138" s="61"/>
      <c r="H138" s="52"/>
      <c r="I138" s="51" t="s">
        <v>39</v>
      </c>
      <c r="J138" s="53">
        <f t="shared" si="6"/>
        <v>1</v>
      </c>
      <c r="K138" s="54" t="s">
        <v>64</v>
      </c>
      <c r="L138" s="54" t="s">
        <v>7</v>
      </c>
      <c r="M138" s="62"/>
      <c r="N138" s="61"/>
      <c r="O138" s="61"/>
      <c r="P138" s="63"/>
      <c r="Q138" s="61"/>
      <c r="R138" s="61"/>
      <c r="S138" s="63"/>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64">
        <f t="shared" si="7"/>
        <v>9607.52</v>
      </c>
      <c r="BB138" s="65">
        <f t="shared" si="8"/>
        <v>9607.52</v>
      </c>
      <c r="BC138" s="84" t="str">
        <f t="shared" si="9"/>
        <v>INR  Nine Thousand Six Hundred &amp; Seven  and Paise Fifty Two Only</v>
      </c>
      <c r="BD138" s="78">
        <v>57</v>
      </c>
      <c r="BE138" s="1">
        <f t="shared" si="5"/>
        <v>64.4784</v>
      </c>
      <c r="BF138" s="77"/>
      <c r="BG138" s="77"/>
      <c r="BH138" s="77"/>
      <c r="IE138" s="16"/>
      <c r="IF138" s="16"/>
      <c r="IG138" s="16"/>
      <c r="IH138" s="16"/>
      <c r="II138" s="16"/>
    </row>
    <row r="139" spans="1:243" s="15" customFormat="1" ht="189">
      <c r="A139" s="27">
        <v>127</v>
      </c>
      <c r="B139" s="66" t="s">
        <v>406</v>
      </c>
      <c r="C139" s="48" t="s">
        <v>178</v>
      </c>
      <c r="D139" s="69">
        <v>141</v>
      </c>
      <c r="E139" s="70" t="s">
        <v>309</v>
      </c>
      <c r="F139" s="71">
        <v>95.02</v>
      </c>
      <c r="G139" s="61"/>
      <c r="H139" s="52"/>
      <c r="I139" s="51" t="s">
        <v>39</v>
      </c>
      <c r="J139" s="53">
        <f t="shared" si="6"/>
        <v>1</v>
      </c>
      <c r="K139" s="54" t="s">
        <v>64</v>
      </c>
      <c r="L139" s="54" t="s">
        <v>7</v>
      </c>
      <c r="M139" s="62"/>
      <c r="N139" s="61"/>
      <c r="O139" s="61"/>
      <c r="P139" s="63"/>
      <c r="Q139" s="61"/>
      <c r="R139" s="61"/>
      <c r="S139" s="63"/>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64">
        <f t="shared" si="7"/>
        <v>13397.82</v>
      </c>
      <c r="BB139" s="65">
        <f t="shared" si="8"/>
        <v>13397.82</v>
      </c>
      <c r="BC139" s="84" t="str">
        <f t="shared" si="9"/>
        <v>INR  Thirteen Thousand Three Hundred &amp; Ninety Seven  and Paise Eighty Two Only</v>
      </c>
      <c r="BD139" s="78">
        <v>84</v>
      </c>
      <c r="BE139" s="1">
        <f t="shared" si="5"/>
        <v>95.0208</v>
      </c>
      <c r="BF139" s="77"/>
      <c r="BG139" s="77"/>
      <c r="BH139" s="77"/>
      <c r="IE139" s="16"/>
      <c r="IF139" s="16"/>
      <c r="IG139" s="16"/>
      <c r="IH139" s="16"/>
      <c r="II139" s="16"/>
    </row>
    <row r="140" spans="1:243" s="15" customFormat="1" ht="67.5">
      <c r="A140" s="27">
        <v>128</v>
      </c>
      <c r="B140" s="66" t="s">
        <v>564</v>
      </c>
      <c r="C140" s="48" t="s">
        <v>179</v>
      </c>
      <c r="D140" s="69">
        <v>12</v>
      </c>
      <c r="E140" s="70" t="s">
        <v>310</v>
      </c>
      <c r="F140" s="71">
        <v>3245.41</v>
      </c>
      <c r="G140" s="61"/>
      <c r="H140" s="52"/>
      <c r="I140" s="51" t="s">
        <v>39</v>
      </c>
      <c r="J140" s="53">
        <f t="shared" si="6"/>
        <v>1</v>
      </c>
      <c r="K140" s="54" t="s">
        <v>64</v>
      </c>
      <c r="L140" s="54" t="s">
        <v>7</v>
      </c>
      <c r="M140" s="62"/>
      <c r="N140" s="61"/>
      <c r="O140" s="61"/>
      <c r="P140" s="63"/>
      <c r="Q140" s="61"/>
      <c r="R140" s="61"/>
      <c r="S140" s="63"/>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64">
        <f t="shared" si="7"/>
        <v>38944.92</v>
      </c>
      <c r="BB140" s="65">
        <f t="shared" si="8"/>
        <v>38944.92</v>
      </c>
      <c r="BC140" s="84" t="str">
        <f t="shared" si="9"/>
        <v>INR  Thirty Eight Thousand Nine Hundred &amp; Forty Four  and Paise Ninety Two Only</v>
      </c>
      <c r="BD140" s="78">
        <v>2869</v>
      </c>
      <c r="BE140" s="1">
        <f t="shared" si="5"/>
        <v>3245.4128</v>
      </c>
      <c r="BF140" s="77"/>
      <c r="BG140" s="77"/>
      <c r="BH140" s="77"/>
      <c r="IE140" s="16"/>
      <c r="IF140" s="16"/>
      <c r="IG140" s="16"/>
      <c r="IH140" s="16"/>
      <c r="II140" s="16"/>
    </row>
    <row r="141" spans="1:243" s="15" customFormat="1" ht="28.5">
      <c r="A141" s="27">
        <v>129</v>
      </c>
      <c r="B141" s="66" t="s">
        <v>407</v>
      </c>
      <c r="C141" s="48" t="s">
        <v>180</v>
      </c>
      <c r="D141" s="69">
        <v>40</v>
      </c>
      <c r="E141" s="70" t="s">
        <v>310</v>
      </c>
      <c r="F141" s="71">
        <v>96.15</v>
      </c>
      <c r="G141" s="61"/>
      <c r="H141" s="52"/>
      <c r="I141" s="51" t="s">
        <v>39</v>
      </c>
      <c r="J141" s="53">
        <f t="shared" si="6"/>
        <v>1</v>
      </c>
      <c r="K141" s="54" t="s">
        <v>64</v>
      </c>
      <c r="L141" s="54" t="s">
        <v>7</v>
      </c>
      <c r="M141" s="62"/>
      <c r="N141" s="61"/>
      <c r="O141" s="61"/>
      <c r="P141" s="63"/>
      <c r="Q141" s="61"/>
      <c r="R141" s="61"/>
      <c r="S141" s="63"/>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64">
        <f t="shared" si="7"/>
        <v>3846</v>
      </c>
      <c r="BB141" s="65">
        <f t="shared" si="8"/>
        <v>3846</v>
      </c>
      <c r="BC141" s="84" t="str">
        <f t="shared" si="9"/>
        <v>INR  Three Thousand Eight Hundred &amp; Forty Six  Only</v>
      </c>
      <c r="BD141" s="78">
        <v>85</v>
      </c>
      <c r="BE141" s="1">
        <f t="shared" si="5"/>
        <v>96.152</v>
      </c>
      <c r="BF141" s="77"/>
      <c r="BG141" s="77"/>
      <c r="BH141" s="77"/>
      <c r="IE141" s="16"/>
      <c r="IF141" s="16"/>
      <c r="IG141" s="16"/>
      <c r="IH141" s="16"/>
      <c r="II141" s="16"/>
    </row>
    <row r="142" spans="1:243" s="15" customFormat="1" ht="36.75" customHeight="1">
      <c r="A142" s="27">
        <v>130</v>
      </c>
      <c r="B142" s="66" t="s">
        <v>408</v>
      </c>
      <c r="C142" s="48" t="s">
        <v>181</v>
      </c>
      <c r="D142" s="69">
        <v>35</v>
      </c>
      <c r="E142" s="70" t="s">
        <v>310</v>
      </c>
      <c r="F142" s="71">
        <v>115.38</v>
      </c>
      <c r="G142" s="61"/>
      <c r="H142" s="52"/>
      <c r="I142" s="51" t="s">
        <v>39</v>
      </c>
      <c r="J142" s="53">
        <f t="shared" si="6"/>
        <v>1</v>
      </c>
      <c r="K142" s="54" t="s">
        <v>64</v>
      </c>
      <c r="L142" s="54" t="s">
        <v>7</v>
      </c>
      <c r="M142" s="62"/>
      <c r="N142" s="61"/>
      <c r="O142" s="61"/>
      <c r="P142" s="63"/>
      <c r="Q142" s="61"/>
      <c r="R142" s="61"/>
      <c r="S142" s="63"/>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64">
        <f t="shared" si="7"/>
        <v>4038.3</v>
      </c>
      <c r="BB142" s="65">
        <f t="shared" si="8"/>
        <v>4038.3</v>
      </c>
      <c r="BC142" s="84" t="str">
        <f t="shared" si="9"/>
        <v>INR  Four Thousand  &amp;Thirty Eight  and Paise Thirty Only</v>
      </c>
      <c r="BD142" s="78">
        <v>102</v>
      </c>
      <c r="BE142" s="1">
        <f t="shared" si="5"/>
        <v>115.3824</v>
      </c>
      <c r="BF142" s="77"/>
      <c r="BG142" s="77"/>
      <c r="BH142" s="77"/>
      <c r="IE142" s="16"/>
      <c r="IF142" s="16"/>
      <c r="IG142" s="16"/>
      <c r="IH142" s="16"/>
      <c r="II142" s="16"/>
    </row>
    <row r="143" spans="1:243" s="15" customFormat="1" ht="44.25" customHeight="1">
      <c r="A143" s="27">
        <v>131</v>
      </c>
      <c r="B143" s="66" t="s">
        <v>409</v>
      </c>
      <c r="C143" s="48" t="s">
        <v>182</v>
      </c>
      <c r="D143" s="69">
        <v>4</v>
      </c>
      <c r="E143" s="70" t="s">
        <v>310</v>
      </c>
      <c r="F143" s="71">
        <v>5800.79</v>
      </c>
      <c r="G143" s="61"/>
      <c r="H143" s="52"/>
      <c r="I143" s="51" t="s">
        <v>39</v>
      </c>
      <c r="J143" s="53">
        <f t="shared" si="6"/>
        <v>1</v>
      </c>
      <c r="K143" s="54" t="s">
        <v>64</v>
      </c>
      <c r="L143" s="54" t="s">
        <v>7</v>
      </c>
      <c r="M143" s="62"/>
      <c r="N143" s="61"/>
      <c r="O143" s="61"/>
      <c r="P143" s="63"/>
      <c r="Q143" s="61"/>
      <c r="R143" s="61"/>
      <c r="S143" s="63"/>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64">
        <f t="shared" si="7"/>
        <v>23203.16</v>
      </c>
      <c r="BB143" s="65">
        <f t="shared" si="8"/>
        <v>23203.16</v>
      </c>
      <c r="BC143" s="84" t="str">
        <f t="shared" si="9"/>
        <v>INR  Twenty Three Thousand Two Hundred &amp; Three  and Paise Sixteen Only</v>
      </c>
      <c r="BD143" s="78">
        <v>5128</v>
      </c>
      <c r="BE143" s="1">
        <f aca="true" t="shared" si="10" ref="BE143:BE206">BD143*1.12*1.01</f>
        <v>5800.7936</v>
      </c>
      <c r="BF143" s="77"/>
      <c r="BG143" s="77"/>
      <c r="BH143" s="77"/>
      <c r="IE143" s="16"/>
      <c r="IF143" s="16"/>
      <c r="IG143" s="16"/>
      <c r="IH143" s="16"/>
      <c r="II143" s="16"/>
    </row>
    <row r="144" spans="1:243" s="15" customFormat="1" ht="45" customHeight="1">
      <c r="A144" s="27">
        <v>132</v>
      </c>
      <c r="B144" s="66" t="s">
        <v>410</v>
      </c>
      <c r="C144" s="48" t="s">
        <v>183</v>
      </c>
      <c r="D144" s="69">
        <v>3</v>
      </c>
      <c r="E144" s="70" t="s">
        <v>310</v>
      </c>
      <c r="F144" s="71">
        <v>11802.94</v>
      </c>
      <c r="G144" s="61"/>
      <c r="H144" s="52"/>
      <c r="I144" s="51" t="s">
        <v>39</v>
      </c>
      <c r="J144" s="53">
        <f aca="true" t="shared" si="11" ref="J144:J194">IF(I144="Less(-)",-1,1)</f>
        <v>1</v>
      </c>
      <c r="K144" s="54" t="s">
        <v>64</v>
      </c>
      <c r="L144" s="54" t="s">
        <v>7</v>
      </c>
      <c r="M144" s="62"/>
      <c r="N144" s="61"/>
      <c r="O144" s="61"/>
      <c r="P144" s="63"/>
      <c r="Q144" s="61"/>
      <c r="R144" s="61"/>
      <c r="S144" s="63"/>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64">
        <f aca="true" t="shared" si="12" ref="BA144:BA194">total_amount_ba($B$2,$D$2,D144,F144,J144,K144,M144)</f>
        <v>35408.82</v>
      </c>
      <c r="BB144" s="65">
        <f aca="true" t="shared" si="13" ref="BB144:BB194">BA144+SUM(N144:AZ144)</f>
        <v>35408.82</v>
      </c>
      <c r="BC144" s="84" t="str">
        <f aca="true" t="shared" si="14" ref="BC144:BC194">SpellNumber(L144,BB144)</f>
        <v>INR  Thirty Five Thousand Four Hundred &amp; Eight  and Paise Eighty Two Only</v>
      </c>
      <c r="BD144" s="78">
        <v>10434</v>
      </c>
      <c r="BE144" s="1">
        <f t="shared" si="10"/>
        <v>11802.9408</v>
      </c>
      <c r="BF144" s="77"/>
      <c r="BG144" s="77"/>
      <c r="BH144" s="77"/>
      <c r="IE144" s="16"/>
      <c r="IF144" s="16"/>
      <c r="IG144" s="16"/>
      <c r="IH144" s="16"/>
      <c r="II144" s="16"/>
    </row>
    <row r="145" spans="1:243" s="15" customFormat="1" ht="30" customHeight="1">
      <c r="A145" s="27">
        <v>133</v>
      </c>
      <c r="B145" s="66" t="s">
        <v>566</v>
      </c>
      <c r="C145" s="48" t="s">
        <v>184</v>
      </c>
      <c r="D145" s="69">
        <v>4</v>
      </c>
      <c r="E145" s="70" t="s">
        <v>310</v>
      </c>
      <c r="F145" s="71">
        <v>108.6</v>
      </c>
      <c r="G145" s="61"/>
      <c r="H145" s="52"/>
      <c r="I145" s="51" t="s">
        <v>39</v>
      </c>
      <c r="J145" s="53">
        <f t="shared" si="11"/>
        <v>1</v>
      </c>
      <c r="K145" s="54" t="s">
        <v>64</v>
      </c>
      <c r="L145" s="54" t="s">
        <v>7</v>
      </c>
      <c r="M145" s="62"/>
      <c r="N145" s="61"/>
      <c r="O145" s="61"/>
      <c r="P145" s="63"/>
      <c r="Q145" s="61"/>
      <c r="R145" s="61"/>
      <c r="S145" s="63"/>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64">
        <f t="shared" si="12"/>
        <v>434.4</v>
      </c>
      <c r="BB145" s="65">
        <f t="shared" si="13"/>
        <v>434.4</v>
      </c>
      <c r="BC145" s="84" t="str">
        <f t="shared" si="14"/>
        <v>INR  Four Hundred &amp; Thirty Four  and Paise Forty Only</v>
      </c>
      <c r="BD145" s="78">
        <v>96</v>
      </c>
      <c r="BE145" s="1">
        <f t="shared" si="10"/>
        <v>108.5952</v>
      </c>
      <c r="BF145" s="77"/>
      <c r="BG145" s="77"/>
      <c r="BH145" s="77"/>
      <c r="IE145" s="16"/>
      <c r="IF145" s="16"/>
      <c r="IG145" s="16"/>
      <c r="IH145" s="16"/>
      <c r="II145" s="16"/>
    </row>
    <row r="146" spans="1:243" s="15" customFormat="1" ht="42" customHeight="1">
      <c r="A146" s="27">
        <v>134</v>
      </c>
      <c r="B146" s="66" t="s">
        <v>565</v>
      </c>
      <c r="C146" s="48" t="s">
        <v>185</v>
      </c>
      <c r="D146" s="69">
        <v>3</v>
      </c>
      <c r="E146" s="70" t="s">
        <v>310</v>
      </c>
      <c r="F146" s="71">
        <v>255.65</v>
      </c>
      <c r="G146" s="61"/>
      <c r="H146" s="52"/>
      <c r="I146" s="51" t="s">
        <v>39</v>
      </c>
      <c r="J146" s="53">
        <f t="shared" si="11"/>
        <v>1</v>
      </c>
      <c r="K146" s="54" t="s">
        <v>64</v>
      </c>
      <c r="L146" s="54" t="s">
        <v>7</v>
      </c>
      <c r="M146" s="62"/>
      <c r="N146" s="61"/>
      <c r="O146" s="61"/>
      <c r="P146" s="63"/>
      <c r="Q146" s="61"/>
      <c r="R146" s="61"/>
      <c r="S146" s="63"/>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64">
        <f t="shared" si="12"/>
        <v>766.95</v>
      </c>
      <c r="BB146" s="65">
        <f t="shared" si="13"/>
        <v>766.95</v>
      </c>
      <c r="BC146" s="84" t="str">
        <f t="shared" si="14"/>
        <v>INR  Seven Hundred &amp; Sixty Six  and Paise Ninety Five Only</v>
      </c>
      <c r="BD146" s="78">
        <v>226</v>
      </c>
      <c r="BE146" s="1">
        <f t="shared" si="10"/>
        <v>255.6512</v>
      </c>
      <c r="BF146" s="77"/>
      <c r="BG146" s="77"/>
      <c r="BH146" s="77"/>
      <c r="IE146" s="16"/>
      <c r="IF146" s="16"/>
      <c r="IG146" s="16"/>
      <c r="IH146" s="16"/>
      <c r="II146" s="16"/>
    </row>
    <row r="147" spans="1:243" s="15" customFormat="1" ht="32.25" customHeight="1">
      <c r="A147" s="27">
        <v>135</v>
      </c>
      <c r="B147" s="66" t="s">
        <v>348</v>
      </c>
      <c r="C147" s="48" t="s">
        <v>186</v>
      </c>
      <c r="D147" s="69">
        <v>34</v>
      </c>
      <c r="E147" s="70" t="s">
        <v>310</v>
      </c>
      <c r="F147" s="71">
        <v>252.26</v>
      </c>
      <c r="G147" s="61"/>
      <c r="H147" s="52"/>
      <c r="I147" s="51" t="s">
        <v>39</v>
      </c>
      <c r="J147" s="53">
        <f t="shared" si="11"/>
        <v>1</v>
      </c>
      <c r="K147" s="54" t="s">
        <v>64</v>
      </c>
      <c r="L147" s="54" t="s">
        <v>7</v>
      </c>
      <c r="M147" s="62"/>
      <c r="N147" s="61"/>
      <c r="O147" s="61"/>
      <c r="P147" s="63"/>
      <c r="Q147" s="61"/>
      <c r="R147" s="61"/>
      <c r="S147" s="63"/>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64">
        <f t="shared" si="12"/>
        <v>8576.84</v>
      </c>
      <c r="BB147" s="65">
        <f t="shared" si="13"/>
        <v>8576.84</v>
      </c>
      <c r="BC147" s="84" t="str">
        <f t="shared" si="14"/>
        <v>INR  Eight Thousand Five Hundred &amp; Seventy Six  and Paise Eighty Four Only</v>
      </c>
      <c r="BD147" s="78">
        <v>223</v>
      </c>
      <c r="BE147" s="1">
        <f t="shared" si="10"/>
        <v>252.2576</v>
      </c>
      <c r="BF147" s="77"/>
      <c r="BG147" s="77"/>
      <c r="BH147" s="77"/>
      <c r="IE147" s="16"/>
      <c r="IF147" s="16"/>
      <c r="IG147" s="16"/>
      <c r="IH147" s="16"/>
      <c r="II147" s="16"/>
    </row>
    <row r="148" spans="1:243" s="15" customFormat="1" ht="33.75" customHeight="1">
      <c r="A148" s="27">
        <v>136</v>
      </c>
      <c r="B148" s="66" t="s">
        <v>349</v>
      </c>
      <c r="C148" s="48" t="s">
        <v>187</v>
      </c>
      <c r="D148" s="69">
        <v>34</v>
      </c>
      <c r="E148" s="70" t="s">
        <v>310</v>
      </c>
      <c r="F148" s="71">
        <v>152.71</v>
      </c>
      <c r="G148" s="61"/>
      <c r="H148" s="52"/>
      <c r="I148" s="51" t="s">
        <v>39</v>
      </c>
      <c r="J148" s="53">
        <f t="shared" si="11"/>
        <v>1</v>
      </c>
      <c r="K148" s="54" t="s">
        <v>64</v>
      </c>
      <c r="L148" s="54" t="s">
        <v>7</v>
      </c>
      <c r="M148" s="62"/>
      <c r="N148" s="61"/>
      <c r="O148" s="61"/>
      <c r="P148" s="63"/>
      <c r="Q148" s="61"/>
      <c r="R148" s="61"/>
      <c r="S148" s="63"/>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64">
        <f t="shared" si="12"/>
        <v>5192.14</v>
      </c>
      <c r="BB148" s="65">
        <f t="shared" si="13"/>
        <v>5192.14</v>
      </c>
      <c r="BC148" s="84" t="str">
        <f t="shared" si="14"/>
        <v>INR  Five Thousand One Hundred &amp; Ninety Two  and Paise Fourteen Only</v>
      </c>
      <c r="BD148" s="78">
        <v>135</v>
      </c>
      <c r="BE148" s="1">
        <f t="shared" si="10"/>
        <v>152.712</v>
      </c>
      <c r="BF148" s="77"/>
      <c r="BG148" s="77"/>
      <c r="BH148" s="77"/>
      <c r="IE148" s="16"/>
      <c r="IF148" s="16"/>
      <c r="IG148" s="16"/>
      <c r="IH148" s="16"/>
      <c r="II148" s="16"/>
    </row>
    <row r="149" spans="1:243" s="15" customFormat="1" ht="48.75" customHeight="1">
      <c r="A149" s="27">
        <v>137</v>
      </c>
      <c r="B149" s="66" t="s">
        <v>411</v>
      </c>
      <c r="C149" s="48" t="s">
        <v>188</v>
      </c>
      <c r="D149" s="69">
        <v>1</v>
      </c>
      <c r="E149" s="70" t="s">
        <v>310</v>
      </c>
      <c r="F149" s="71">
        <v>3715.99</v>
      </c>
      <c r="G149" s="61"/>
      <c r="H149" s="52"/>
      <c r="I149" s="51" t="s">
        <v>39</v>
      </c>
      <c r="J149" s="53">
        <f t="shared" si="11"/>
        <v>1</v>
      </c>
      <c r="K149" s="54" t="s">
        <v>64</v>
      </c>
      <c r="L149" s="54" t="s">
        <v>7</v>
      </c>
      <c r="M149" s="62"/>
      <c r="N149" s="61"/>
      <c r="O149" s="61"/>
      <c r="P149" s="63"/>
      <c r="Q149" s="61"/>
      <c r="R149" s="61"/>
      <c r="S149" s="63"/>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64">
        <f t="shared" si="12"/>
        <v>3715.99</v>
      </c>
      <c r="BB149" s="65">
        <f t="shared" si="13"/>
        <v>3715.99</v>
      </c>
      <c r="BC149" s="84" t="str">
        <f t="shared" si="14"/>
        <v>INR  Three Thousand Seven Hundred &amp; Fifteen  and Paise Ninety Nine Only</v>
      </c>
      <c r="BD149" s="78">
        <v>3285</v>
      </c>
      <c r="BE149" s="1">
        <f t="shared" si="10"/>
        <v>3715.992</v>
      </c>
      <c r="BF149" s="77"/>
      <c r="BG149" s="77"/>
      <c r="BH149" s="77"/>
      <c r="IE149" s="16"/>
      <c r="IF149" s="16"/>
      <c r="IG149" s="16"/>
      <c r="IH149" s="16"/>
      <c r="II149" s="16"/>
    </row>
    <row r="150" spans="1:243" s="15" customFormat="1" ht="56.25" customHeight="1">
      <c r="A150" s="27">
        <v>138</v>
      </c>
      <c r="B150" s="66" t="s">
        <v>352</v>
      </c>
      <c r="C150" s="48" t="s">
        <v>189</v>
      </c>
      <c r="D150" s="69">
        <v>1</v>
      </c>
      <c r="E150" s="70" t="s">
        <v>310</v>
      </c>
      <c r="F150" s="71">
        <v>917.4</v>
      </c>
      <c r="G150" s="61"/>
      <c r="H150" s="52"/>
      <c r="I150" s="51" t="s">
        <v>39</v>
      </c>
      <c r="J150" s="53">
        <f t="shared" si="11"/>
        <v>1</v>
      </c>
      <c r="K150" s="54" t="s">
        <v>64</v>
      </c>
      <c r="L150" s="54" t="s">
        <v>7</v>
      </c>
      <c r="M150" s="62"/>
      <c r="N150" s="61"/>
      <c r="O150" s="61"/>
      <c r="P150" s="63"/>
      <c r="Q150" s="61"/>
      <c r="R150" s="61"/>
      <c r="S150" s="63"/>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64">
        <f t="shared" si="12"/>
        <v>917.4</v>
      </c>
      <c r="BB150" s="65">
        <f t="shared" si="13"/>
        <v>917.4</v>
      </c>
      <c r="BC150" s="84" t="str">
        <f t="shared" si="14"/>
        <v>INR  Nine Hundred &amp; Seventeen  and Paise Forty Only</v>
      </c>
      <c r="BD150" s="78">
        <v>811</v>
      </c>
      <c r="BE150" s="1">
        <f t="shared" si="10"/>
        <v>917.4032</v>
      </c>
      <c r="BF150" s="77"/>
      <c r="BG150" s="77"/>
      <c r="BH150" s="77"/>
      <c r="IE150" s="16"/>
      <c r="IF150" s="16"/>
      <c r="IG150" s="16"/>
      <c r="IH150" s="16"/>
      <c r="II150" s="16"/>
    </row>
    <row r="151" spans="1:243" s="15" customFormat="1" ht="310.5">
      <c r="A151" s="27">
        <v>139</v>
      </c>
      <c r="B151" s="66" t="s">
        <v>569</v>
      </c>
      <c r="C151" s="48" t="s">
        <v>190</v>
      </c>
      <c r="D151" s="69">
        <v>9</v>
      </c>
      <c r="E151" s="70" t="s">
        <v>310</v>
      </c>
      <c r="F151" s="71">
        <v>8040.57</v>
      </c>
      <c r="G151" s="61"/>
      <c r="H151" s="52"/>
      <c r="I151" s="51" t="s">
        <v>39</v>
      </c>
      <c r="J151" s="53">
        <f t="shared" si="11"/>
        <v>1</v>
      </c>
      <c r="K151" s="54" t="s">
        <v>64</v>
      </c>
      <c r="L151" s="54" t="s">
        <v>7</v>
      </c>
      <c r="M151" s="62"/>
      <c r="N151" s="61"/>
      <c r="O151" s="61"/>
      <c r="P151" s="63"/>
      <c r="Q151" s="61"/>
      <c r="R151" s="61"/>
      <c r="S151" s="63"/>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64">
        <f t="shared" si="12"/>
        <v>72365.13</v>
      </c>
      <c r="BB151" s="65">
        <f t="shared" si="13"/>
        <v>72365.13</v>
      </c>
      <c r="BC151" s="84" t="str">
        <f t="shared" si="14"/>
        <v>INR  Seventy Two Thousand Three Hundred &amp; Sixty Five  and Paise Thirteen Only</v>
      </c>
      <c r="BD151" s="78">
        <v>7108</v>
      </c>
      <c r="BE151" s="1">
        <f t="shared" si="10"/>
        <v>8040.5696</v>
      </c>
      <c r="BF151" s="77"/>
      <c r="BG151" s="77"/>
      <c r="BH151" s="77"/>
      <c r="IE151" s="16"/>
      <c r="IF151" s="16"/>
      <c r="IG151" s="16"/>
      <c r="IH151" s="16"/>
      <c r="II151" s="16"/>
    </row>
    <row r="152" spans="1:243" s="15" customFormat="1" ht="348" customHeight="1">
      <c r="A152" s="27">
        <v>140</v>
      </c>
      <c r="B152" s="66" t="s">
        <v>567</v>
      </c>
      <c r="C152" s="48" t="s">
        <v>191</v>
      </c>
      <c r="D152" s="69">
        <v>3</v>
      </c>
      <c r="E152" s="70" t="s">
        <v>310</v>
      </c>
      <c r="F152" s="71">
        <v>40223.21</v>
      </c>
      <c r="G152" s="61"/>
      <c r="H152" s="52"/>
      <c r="I152" s="51" t="s">
        <v>39</v>
      </c>
      <c r="J152" s="53">
        <f t="shared" si="11"/>
        <v>1</v>
      </c>
      <c r="K152" s="54" t="s">
        <v>64</v>
      </c>
      <c r="L152" s="54" t="s">
        <v>7</v>
      </c>
      <c r="M152" s="62"/>
      <c r="N152" s="61"/>
      <c r="O152" s="61"/>
      <c r="P152" s="63"/>
      <c r="Q152" s="61"/>
      <c r="R152" s="61"/>
      <c r="S152" s="63"/>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64">
        <f t="shared" si="12"/>
        <v>120669.63</v>
      </c>
      <c r="BB152" s="65">
        <f t="shared" si="13"/>
        <v>120669.63</v>
      </c>
      <c r="BC152" s="84" t="str">
        <f t="shared" si="14"/>
        <v>INR  One Lakh Twenty Thousand Six Hundred &amp; Sixty Nine  and Paise Sixty Three Only</v>
      </c>
      <c r="BD152" s="78">
        <v>35558</v>
      </c>
      <c r="BE152" s="1">
        <f t="shared" si="10"/>
        <v>40223.2096</v>
      </c>
      <c r="BF152" s="77"/>
      <c r="BG152" s="77"/>
      <c r="BH152" s="77"/>
      <c r="IE152" s="16"/>
      <c r="IF152" s="16"/>
      <c r="IG152" s="16"/>
      <c r="IH152" s="16"/>
      <c r="II152" s="16"/>
    </row>
    <row r="153" spans="1:243" s="15" customFormat="1" ht="345" customHeight="1">
      <c r="A153" s="27">
        <v>141</v>
      </c>
      <c r="B153" s="66" t="s">
        <v>568</v>
      </c>
      <c r="C153" s="48" t="s">
        <v>192</v>
      </c>
      <c r="D153" s="69">
        <v>1</v>
      </c>
      <c r="E153" s="70" t="s">
        <v>310</v>
      </c>
      <c r="F153" s="71">
        <v>101244.66</v>
      </c>
      <c r="G153" s="61"/>
      <c r="H153" s="52"/>
      <c r="I153" s="51" t="s">
        <v>39</v>
      </c>
      <c r="J153" s="53">
        <f t="shared" si="11"/>
        <v>1</v>
      </c>
      <c r="K153" s="54" t="s">
        <v>64</v>
      </c>
      <c r="L153" s="54" t="s">
        <v>7</v>
      </c>
      <c r="M153" s="62"/>
      <c r="N153" s="61"/>
      <c r="O153" s="61"/>
      <c r="P153" s="63"/>
      <c r="Q153" s="61"/>
      <c r="R153" s="61"/>
      <c r="S153" s="63"/>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64">
        <f t="shared" si="12"/>
        <v>101244.66</v>
      </c>
      <c r="BB153" s="65">
        <f t="shared" si="13"/>
        <v>101244.66</v>
      </c>
      <c r="BC153" s="84" t="str">
        <f t="shared" si="14"/>
        <v>INR  One Lakh One Thousand Two Hundred &amp; Forty Four  and Paise Sixty Six Only</v>
      </c>
      <c r="BD153" s="78">
        <v>89502</v>
      </c>
      <c r="BE153" s="1">
        <f t="shared" si="10"/>
        <v>101244.6624</v>
      </c>
      <c r="BF153" s="77"/>
      <c r="BG153" s="77"/>
      <c r="BH153" s="77"/>
      <c r="IE153" s="16"/>
      <c r="IF153" s="16"/>
      <c r="IG153" s="16"/>
      <c r="IH153" s="16"/>
      <c r="II153" s="16"/>
    </row>
    <row r="154" spans="1:243" s="15" customFormat="1" ht="328.5" customHeight="1">
      <c r="A154" s="27">
        <v>142</v>
      </c>
      <c r="B154" s="66" t="s">
        <v>412</v>
      </c>
      <c r="C154" s="48" t="s">
        <v>193</v>
      </c>
      <c r="D154" s="69">
        <v>5</v>
      </c>
      <c r="E154" s="70" t="s">
        <v>310</v>
      </c>
      <c r="F154" s="71">
        <v>18410.28</v>
      </c>
      <c r="G154" s="61"/>
      <c r="H154" s="52"/>
      <c r="I154" s="51" t="s">
        <v>39</v>
      </c>
      <c r="J154" s="53">
        <f t="shared" si="11"/>
        <v>1</v>
      </c>
      <c r="K154" s="54" t="s">
        <v>64</v>
      </c>
      <c r="L154" s="54" t="s">
        <v>7</v>
      </c>
      <c r="M154" s="62"/>
      <c r="N154" s="61"/>
      <c r="O154" s="61"/>
      <c r="P154" s="63"/>
      <c r="Q154" s="61"/>
      <c r="R154" s="61"/>
      <c r="S154" s="63"/>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64">
        <f t="shared" si="12"/>
        <v>92051.4</v>
      </c>
      <c r="BB154" s="65">
        <f t="shared" si="13"/>
        <v>92051.4</v>
      </c>
      <c r="BC154" s="84" t="str">
        <f t="shared" si="14"/>
        <v>INR  Ninety Two Thousand  &amp;Fifty One  and Paise Forty Only</v>
      </c>
      <c r="BD154" s="78">
        <v>16275</v>
      </c>
      <c r="BE154" s="1">
        <f t="shared" si="10"/>
        <v>18410.28</v>
      </c>
      <c r="BF154" s="77"/>
      <c r="BG154" s="77"/>
      <c r="BH154" s="77"/>
      <c r="IE154" s="16"/>
      <c r="IF154" s="16"/>
      <c r="IG154" s="16"/>
      <c r="IH154" s="16"/>
      <c r="II154" s="16"/>
    </row>
    <row r="155" spans="1:243" s="15" customFormat="1" ht="160.5" customHeight="1">
      <c r="A155" s="27">
        <v>143</v>
      </c>
      <c r="B155" s="74" t="s">
        <v>570</v>
      </c>
      <c r="C155" s="48" t="s">
        <v>194</v>
      </c>
      <c r="D155" s="69">
        <v>50</v>
      </c>
      <c r="E155" s="70" t="s">
        <v>312</v>
      </c>
      <c r="F155" s="71">
        <v>1147.04</v>
      </c>
      <c r="G155" s="61"/>
      <c r="H155" s="52"/>
      <c r="I155" s="51" t="s">
        <v>39</v>
      </c>
      <c r="J155" s="53">
        <f t="shared" si="11"/>
        <v>1</v>
      </c>
      <c r="K155" s="54" t="s">
        <v>64</v>
      </c>
      <c r="L155" s="54" t="s">
        <v>7</v>
      </c>
      <c r="M155" s="62"/>
      <c r="N155" s="61"/>
      <c r="O155" s="61"/>
      <c r="P155" s="63"/>
      <c r="Q155" s="61"/>
      <c r="R155" s="61"/>
      <c r="S155" s="63"/>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64">
        <f t="shared" si="12"/>
        <v>57352</v>
      </c>
      <c r="BB155" s="65">
        <f t="shared" si="13"/>
        <v>57352</v>
      </c>
      <c r="BC155" s="84" t="str">
        <f t="shared" si="14"/>
        <v>INR  Fifty Seven Thousand Three Hundred &amp; Fifty Two  Only</v>
      </c>
      <c r="BD155" s="78">
        <v>1014</v>
      </c>
      <c r="BE155" s="1">
        <f t="shared" si="10"/>
        <v>1147.0368</v>
      </c>
      <c r="BF155" s="77"/>
      <c r="BG155" s="77"/>
      <c r="BH155" s="77"/>
      <c r="IE155" s="16"/>
      <c r="IF155" s="16"/>
      <c r="IG155" s="16"/>
      <c r="IH155" s="16"/>
      <c r="II155" s="16"/>
    </row>
    <row r="156" spans="1:243" s="15" customFormat="1" ht="175.5">
      <c r="A156" s="27">
        <v>144</v>
      </c>
      <c r="B156" s="72" t="s">
        <v>571</v>
      </c>
      <c r="C156" s="48" t="s">
        <v>195</v>
      </c>
      <c r="D156" s="69">
        <v>50</v>
      </c>
      <c r="E156" s="70" t="s">
        <v>312</v>
      </c>
      <c r="F156" s="71">
        <v>998.85</v>
      </c>
      <c r="G156" s="61"/>
      <c r="H156" s="52"/>
      <c r="I156" s="51" t="s">
        <v>39</v>
      </c>
      <c r="J156" s="53">
        <f t="shared" si="11"/>
        <v>1</v>
      </c>
      <c r="K156" s="54" t="s">
        <v>64</v>
      </c>
      <c r="L156" s="54" t="s">
        <v>7</v>
      </c>
      <c r="M156" s="62"/>
      <c r="N156" s="61"/>
      <c r="O156" s="61"/>
      <c r="P156" s="63"/>
      <c r="Q156" s="61"/>
      <c r="R156" s="61"/>
      <c r="S156" s="63"/>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64">
        <f t="shared" si="12"/>
        <v>49942.5</v>
      </c>
      <c r="BB156" s="65">
        <f t="shared" si="13"/>
        <v>49942.5</v>
      </c>
      <c r="BC156" s="84" t="str">
        <f t="shared" si="14"/>
        <v>INR  Forty Nine Thousand Nine Hundred &amp; Forty Two  and Paise Fifty Only</v>
      </c>
      <c r="BD156" s="78">
        <v>883</v>
      </c>
      <c r="BE156" s="1">
        <f t="shared" si="10"/>
        <v>998.8496</v>
      </c>
      <c r="BF156" s="77"/>
      <c r="BG156" s="77"/>
      <c r="BH156" s="77"/>
      <c r="IE156" s="16"/>
      <c r="IF156" s="16"/>
      <c r="IG156" s="16"/>
      <c r="IH156" s="16"/>
      <c r="II156" s="16"/>
    </row>
    <row r="157" spans="1:243" s="15" customFormat="1" ht="147.75" customHeight="1">
      <c r="A157" s="27">
        <v>145</v>
      </c>
      <c r="B157" s="72" t="s">
        <v>572</v>
      </c>
      <c r="C157" s="48" t="s">
        <v>196</v>
      </c>
      <c r="D157" s="69">
        <v>50</v>
      </c>
      <c r="E157" s="70" t="s">
        <v>312</v>
      </c>
      <c r="F157" s="71">
        <v>1193.42</v>
      </c>
      <c r="G157" s="61"/>
      <c r="H157" s="52"/>
      <c r="I157" s="51" t="s">
        <v>39</v>
      </c>
      <c r="J157" s="53">
        <f t="shared" si="11"/>
        <v>1</v>
      </c>
      <c r="K157" s="54" t="s">
        <v>64</v>
      </c>
      <c r="L157" s="54" t="s">
        <v>7</v>
      </c>
      <c r="M157" s="62"/>
      <c r="N157" s="61"/>
      <c r="O157" s="61"/>
      <c r="P157" s="63"/>
      <c r="Q157" s="61"/>
      <c r="R157" s="61"/>
      <c r="S157" s="63"/>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64">
        <f t="shared" si="12"/>
        <v>59671</v>
      </c>
      <c r="BB157" s="65">
        <f t="shared" si="13"/>
        <v>59671</v>
      </c>
      <c r="BC157" s="84" t="str">
        <f t="shared" si="14"/>
        <v>INR  Fifty Nine Thousand Six Hundred &amp; Seventy One  Only</v>
      </c>
      <c r="BD157" s="78">
        <v>1055</v>
      </c>
      <c r="BE157" s="1">
        <f t="shared" si="10"/>
        <v>1193.416</v>
      </c>
      <c r="BF157" s="77"/>
      <c r="BG157" s="77"/>
      <c r="BH157" s="77"/>
      <c r="IE157" s="16"/>
      <c r="IF157" s="16"/>
      <c r="IG157" s="16"/>
      <c r="IH157" s="16"/>
      <c r="II157" s="16"/>
    </row>
    <row r="158" spans="1:243" s="15" customFormat="1" ht="150" customHeight="1">
      <c r="A158" s="27">
        <v>146</v>
      </c>
      <c r="B158" s="72" t="s">
        <v>573</v>
      </c>
      <c r="C158" s="48" t="s">
        <v>197</v>
      </c>
      <c r="D158" s="69">
        <v>50</v>
      </c>
      <c r="E158" s="70" t="s">
        <v>312</v>
      </c>
      <c r="F158" s="71">
        <v>1234.14</v>
      </c>
      <c r="G158" s="61"/>
      <c r="H158" s="52"/>
      <c r="I158" s="51" t="s">
        <v>39</v>
      </c>
      <c r="J158" s="53">
        <f>IF(I158="Less(-)",-1,1)</f>
        <v>1</v>
      </c>
      <c r="K158" s="54" t="s">
        <v>64</v>
      </c>
      <c r="L158" s="54" t="s">
        <v>7</v>
      </c>
      <c r="M158" s="62"/>
      <c r="N158" s="61"/>
      <c r="O158" s="61"/>
      <c r="P158" s="63"/>
      <c r="Q158" s="61"/>
      <c r="R158" s="61"/>
      <c r="S158" s="63"/>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64">
        <f>total_amount_ba($B$2,$D$2,D158,F158,J158,K158,M158)</f>
        <v>61707</v>
      </c>
      <c r="BB158" s="65">
        <f>BA158+SUM(N158:AZ158)</f>
        <v>61707</v>
      </c>
      <c r="BC158" s="84" t="str">
        <f>SpellNumber(L158,BB158)</f>
        <v>INR  Sixty One Thousand Seven Hundred &amp; Seven  Only</v>
      </c>
      <c r="BD158" s="78">
        <v>1091</v>
      </c>
      <c r="BE158" s="1">
        <f t="shared" si="10"/>
        <v>1234.1392</v>
      </c>
      <c r="BF158" s="77"/>
      <c r="BG158" s="77"/>
      <c r="BH158" s="77"/>
      <c r="IE158" s="16"/>
      <c r="IF158" s="16"/>
      <c r="IG158" s="16"/>
      <c r="IH158" s="16"/>
      <c r="II158" s="16"/>
    </row>
    <row r="159" spans="1:243" s="15" customFormat="1" ht="43.5" customHeight="1">
      <c r="A159" s="27">
        <v>147</v>
      </c>
      <c r="B159" s="72" t="s">
        <v>413</v>
      </c>
      <c r="C159" s="48" t="s">
        <v>198</v>
      </c>
      <c r="D159" s="69">
        <v>30</v>
      </c>
      <c r="E159" s="70" t="s">
        <v>312</v>
      </c>
      <c r="F159" s="71">
        <v>1492.05</v>
      </c>
      <c r="G159" s="61"/>
      <c r="H159" s="52"/>
      <c r="I159" s="51" t="s">
        <v>39</v>
      </c>
      <c r="J159" s="53">
        <f t="shared" si="11"/>
        <v>1</v>
      </c>
      <c r="K159" s="54" t="s">
        <v>64</v>
      </c>
      <c r="L159" s="54" t="s">
        <v>7</v>
      </c>
      <c r="M159" s="62"/>
      <c r="N159" s="61"/>
      <c r="O159" s="61"/>
      <c r="P159" s="63"/>
      <c r="Q159" s="61"/>
      <c r="R159" s="61"/>
      <c r="S159" s="63"/>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64">
        <f t="shared" si="12"/>
        <v>44761.5</v>
      </c>
      <c r="BB159" s="65">
        <f t="shared" si="13"/>
        <v>44761.5</v>
      </c>
      <c r="BC159" s="84" t="str">
        <f t="shared" si="14"/>
        <v>INR  Forty Four Thousand Seven Hundred &amp; Sixty One  and Paise Fifty Only</v>
      </c>
      <c r="BD159" s="78">
        <v>1319</v>
      </c>
      <c r="BE159" s="1">
        <f t="shared" si="10"/>
        <v>1492.0528</v>
      </c>
      <c r="BF159" s="77"/>
      <c r="BG159" s="77"/>
      <c r="BH159" s="77"/>
      <c r="IE159" s="16"/>
      <c r="IF159" s="16"/>
      <c r="IG159" s="16"/>
      <c r="IH159" s="16"/>
      <c r="II159" s="16"/>
    </row>
    <row r="160" spans="1:243" s="15" customFormat="1" ht="43.5" customHeight="1">
      <c r="A160" s="27">
        <v>148</v>
      </c>
      <c r="B160" s="72" t="s">
        <v>510</v>
      </c>
      <c r="C160" s="48" t="s">
        <v>199</v>
      </c>
      <c r="D160" s="69">
        <v>1</v>
      </c>
      <c r="E160" s="70" t="s">
        <v>313</v>
      </c>
      <c r="F160" s="71">
        <v>978.49</v>
      </c>
      <c r="G160" s="61"/>
      <c r="H160" s="52"/>
      <c r="I160" s="51" t="s">
        <v>39</v>
      </c>
      <c r="J160" s="53">
        <f t="shared" si="11"/>
        <v>1</v>
      </c>
      <c r="K160" s="54" t="s">
        <v>64</v>
      </c>
      <c r="L160" s="54" t="s">
        <v>7</v>
      </c>
      <c r="M160" s="62"/>
      <c r="N160" s="61"/>
      <c r="O160" s="61"/>
      <c r="P160" s="63"/>
      <c r="Q160" s="61"/>
      <c r="R160" s="61"/>
      <c r="S160" s="63"/>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64">
        <f t="shared" si="12"/>
        <v>978.49</v>
      </c>
      <c r="BB160" s="65">
        <f t="shared" si="13"/>
        <v>978.49</v>
      </c>
      <c r="BC160" s="84" t="str">
        <f t="shared" si="14"/>
        <v>INR  Nine Hundred &amp; Seventy Eight  and Paise Forty Nine Only</v>
      </c>
      <c r="BD160" s="78">
        <v>865</v>
      </c>
      <c r="BE160" s="1">
        <f t="shared" si="10"/>
        <v>978.488</v>
      </c>
      <c r="BF160" s="77"/>
      <c r="BG160" s="77"/>
      <c r="BH160" s="77"/>
      <c r="IE160" s="16"/>
      <c r="IF160" s="16"/>
      <c r="IG160" s="16"/>
      <c r="IH160" s="16"/>
      <c r="II160" s="16"/>
    </row>
    <row r="161" spans="1:243" s="15" customFormat="1" ht="30" customHeight="1">
      <c r="A161" s="27">
        <v>149</v>
      </c>
      <c r="B161" s="72" t="s">
        <v>511</v>
      </c>
      <c r="C161" s="48" t="s">
        <v>200</v>
      </c>
      <c r="D161" s="69">
        <v>1</v>
      </c>
      <c r="E161" s="70" t="s">
        <v>313</v>
      </c>
      <c r="F161" s="71">
        <v>636.87</v>
      </c>
      <c r="G161" s="61"/>
      <c r="H161" s="52"/>
      <c r="I161" s="51" t="s">
        <v>39</v>
      </c>
      <c r="J161" s="53">
        <f t="shared" si="11"/>
        <v>1</v>
      </c>
      <c r="K161" s="54" t="s">
        <v>64</v>
      </c>
      <c r="L161" s="54" t="s">
        <v>7</v>
      </c>
      <c r="M161" s="62"/>
      <c r="N161" s="61"/>
      <c r="O161" s="61"/>
      <c r="P161" s="63"/>
      <c r="Q161" s="61"/>
      <c r="R161" s="61"/>
      <c r="S161" s="63"/>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64">
        <f t="shared" si="12"/>
        <v>636.87</v>
      </c>
      <c r="BB161" s="65">
        <f t="shared" si="13"/>
        <v>636.87</v>
      </c>
      <c r="BC161" s="84" t="str">
        <f t="shared" si="14"/>
        <v>INR  Six Hundred &amp; Thirty Six  and Paise Eighty Seven Only</v>
      </c>
      <c r="BD161" s="78">
        <v>563</v>
      </c>
      <c r="BE161" s="1">
        <f t="shared" si="10"/>
        <v>636.8656</v>
      </c>
      <c r="BF161" s="77"/>
      <c r="BG161" s="77"/>
      <c r="BH161" s="77"/>
      <c r="IE161" s="16"/>
      <c r="IF161" s="16"/>
      <c r="IG161" s="16"/>
      <c r="IH161" s="16"/>
      <c r="II161" s="16"/>
    </row>
    <row r="162" spans="1:243" s="15" customFormat="1" ht="86.25" customHeight="1">
      <c r="A162" s="27">
        <v>150</v>
      </c>
      <c r="B162" s="72" t="s">
        <v>512</v>
      </c>
      <c r="C162" s="48" t="s">
        <v>201</v>
      </c>
      <c r="D162" s="69">
        <v>3</v>
      </c>
      <c r="E162" s="70" t="s">
        <v>327</v>
      </c>
      <c r="F162" s="71">
        <v>8526.99</v>
      </c>
      <c r="G162" s="61"/>
      <c r="H162" s="52"/>
      <c r="I162" s="51" t="s">
        <v>39</v>
      </c>
      <c r="J162" s="53">
        <f t="shared" si="11"/>
        <v>1</v>
      </c>
      <c r="K162" s="54" t="s">
        <v>64</v>
      </c>
      <c r="L162" s="54" t="s">
        <v>7</v>
      </c>
      <c r="M162" s="62"/>
      <c r="N162" s="61"/>
      <c r="O162" s="61"/>
      <c r="P162" s="63"/>
      <c r="Q162" s="61"/>
      <c r="R162" s="61"/>
      <c r="S162" s="63"/>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64">
        <f t="shared" si="12"/>
        <v>25580.97</v>
      </c>
      <c r="BB162" s="65">
        <f t="shared" si="13"/>
        <v>25580.97</v>
      </c>
      <c r="BC162" s="84" t="str">
        <f t="shared" si="14"/>
        <v>INR  Twenty Five Thousand Five Hundred &amp; Eighty  and Paise Ninety Seven Only</v>
      </c>
      <c r="BD162" s="78">
        <v>7538</v>
      </c>
      <c r="BE162" s="1">
        <f t="shared" si="10"/>
        <v>8526.9856</v>
      </c>
      <c r="BF162" s="77"/>
      <c r="BG162" s="77"/>
      <c r="BH162" s="77"/>
      <c r="IE162" s="16"/>
      <c r="IF162" s="16"/>
      <c r="IG162" s="16"/>
      <c r="IH162" s="16"/>
      <c r="II162" s="16"/>
    </row>
    <row r="163" spans="1:243" s="15" customFormat="1" ht="86.25" customHeight="1">
      <c r="A163" s="27">
        <v>151</v>
      </c>
      <c r="B163" s="72" t="s">
        <v>414</v>
      </c>
      <c r="C163" s="48" t="s">
        <v>202</v>
      </c>
      <c r="D163" s="69">
        <v>1</v>
      </c>
      <c r="E163" s="70" t="s">
        <v>415</v>
      </c>
      <c r="F163" s="71">
        <v>1392.51</v>
      </c>
      <c r="G163" s="61"/>
      <c r="H163" s="52"/>
      <c r="I163" s="51" t="s">
        <v>39</v>
      </c>
      <c r="J163" s="53">
        <f t="shared" si="11"/>
        <v>1</v>
      </c>
      <c r="K163" s="54" t="s">
        <v>64</v>
      </c>
      <c r="L163" s="54" t="s">
        <v>7</v>
      </c>
      <c r="M163" s="62"/>
      <c r="N163" s="61"/>
      <c r="O163" s="61"/>
      <c r="P163" s="63"/>
      <c r="Q163" s="61"/>
      <c r="R163" s="61"/>
      <c r="S163" s="63"/>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64">
        <f t="shared" si="12"/>
        <v>1392.51</v>
      </c>
      <c r="BB163" s="65">
        <f t="shared" si="13"/>
        <v>1392.51</v>
      </c>
      <c r="BC163" s="84" t="str">
        <f t="shared" si="14"/>
        <v>INR  One Thousand Three Hundred &amp; Ninety Two  and Paise Fifty One Only</v>
      </c>
      <c r="BD163" s="78">
        <v>1231</v>
      </c>
      <c r="BE163" s="1">
        <f t="shared" si="10"/>
        <v>1392.5072</v>
      </c>
      <c r="BF163" s="77"/>
      <c r="BG163" s="77"/>
      <c r="BH163" s="77"/>
      <c r="IE163" s="16"/>
      <c r="IF163" s="16"/>
      <c r="IG163" s="16"/>
      <c r="IH163" s="16"/>
      <c r="II163" s="16"/>
    </row>
    <row r="164" spans="1:243" s="15" customFormat="1" ht="135">
      <c r="A164" s="27">
        <v>152</v>
      </c>
      <c r="B164" s="72" t="s">
        <v>416</v>
      </c>
      <c r="C164" s="48" t="s">
        <v>203</v>
      </c>
      <c r="D164" s="69">
        <v>9.5</v>
      </c>
      <c r="E164" s="70" t="s">
        <v>359</v>
      </c>
      <c r="F164" s="71">
        <v>2295.2</v>
      </c>
      <c r="G164" s="61"/>
      <c r="H164" s="52"/>
      <c r="I164" s="51" t="s">
        <v>39</v>
      </c>
      <c r="J164" s="53">
        <f t="shared" si="11"/>
        <v>1</v>
      </c>
      <c r="K164" s="54" t="s">
        <v>64</v>
      </c>
      <c r="L164" s="54" t="s">
        <v>7</v>
      </c>
      <c r="M164" s="62"/>
      <c r="N164" s="61"/>
      <c r="O164" s="61"/>
      <c r="P164" s="63"/>
      <c r="Q164" s="61"/>
      <c r="R164" s="61"/>
      <c r="S164" s="63"/>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64">
        <f t="shared" si="12"/>
        <v>21804.4</v>
      </c>
      <c r="BB164" s="65">
        <f t="shared" si="13"/>
        <v>21804.4</v>
      </c>
      <c r="BC164" s="84" t="str">
        <f t="shared" si="14"/>
        <v>INR  Twenty One Thousand Eight Hundred &amp; Four  and Paise Forty Only</v>
      </c>
      <c r="BD164" s="78">
        <v>2029</v>
      </c>
      <c r="BE164" s="1">
        <f t="shared" si="10"/>
        <v>2295.2048</v>
      </c>
      <c r="BF164" s="77"/>
      <c r="BG164" s="77"/>
      <c r="BH164" s="77"/>
      <c r="IE164" s="16"/>
      <c r="IF164" s="16"/>
      <c r="IG164" s="16"/>
      <c r="IH164" s="16"/>
      <c r="II164" s="16"/>
    </row>
    <row r="165" spans="1:243" s="15" customFormat="1" ht="58.5" customHeight="1">
      <c r="A165" s="27">
        <v>153</v>
      </c>
      <c r="B165" s="72" t="s">
        <v>560</v>
      </c>
      <c r="C165" s="48" t="s">
        <v>204</v>
      </c>
      <c r="D165" s="69">
        <v>2</v>
      </c>
      <c r="E165" s="70" t="s">
        <v>359</v>
      </c>
      <c r="F165" s="71">
        <v>471.71</v>
      </c>
      <c r="G165" s="61"/>
      <c r="H165" s="52"/>
      <c r="I165" s="51" t="s">
        <v>39</v>
      </c>
      <c r="J165" s="53">
        <f t="shared" si="11"/>
        <v>1</v>
      </c>
      <c r="K165" s="54" t="s">
        <v>64</v>
      </c>
      <c r="L165" s="54" t="s">
        <v>7</v>
      </c>
      <c r="M165" s="62"/>
      <c r="N165" s="61"/>
      <c r="O165" s="61"/>
      <c r="P165" s="63"/>
      <c r="Q165" s="61"/>
      <c r="R165" s="61"/>
      <c r="S165" s="63"/>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64">
        <f t="shared" si="12"/>
        <v>943.42</v>
      </c>
      <c r="BB165" s="65">
        <f t="shared" si="13"/>
        <v>943.42</v>
      </c>
      <c r="BC165" s="84" t="str">
        <f t="shared" si="14"/>
        <v>INR  Nine Hundred &amp; Forty Three  and Paise Forty Two Only</v>
      </c>
      <c r="BD165" s="78">
        <v>417</v>
      </c>
      <c r="BE165" s="1">
        <f t="shared" si="10"/>
        <v>471.7104</v>
      </c>
      <c r="BF165" s="77"/>
      <c r="BG165" s="77"/>
      <c r="BH165" s="77"/>
      <c r="IE165" s="16"/>
      <c r="IF165" s="16"/>
      <c r="IG165" s="16"/>
      <c r="IH165" s="16"/>
      <c r="II165" s="16"/>
    </row>
    <row r="166" spans="1:243" s="15" customFormat="1" ht="67.5">
      <c r="A166" s="27">
        <v>154</v>
      </c>
      <c r="B166" s="72" t="s">
        <v>574</v>
      </c>
      <c r="C166" s="48" t="s">
        <v>205</v>
      </c>
      <c r="D166" s="69">
        <v>120</v>
      </c>
      <c r="E166" s="70" t="s">
        <v>417</v>
      </c>
      <c r="F166" s="71">
        <v>988.67</v>
      </c>
      <c r="G166" s="61"/>
      <c r="H166" s="52"/>
      <c r="I166" s="51" t="s">
        <v>39</v>
      </c>
      <c r="J166" s="53">
        <f t="shared" si="11"/>
        <v>1</v>
      </c>
      <c r="K166" s="54" t="s">
        <v>64</v>
      </c>
      <c r="L166" s="54" t="s">
        <v>7</v>
      </c>
      <c r="M166" s="62"/>
      <c r="N166" s="61"/>
      <c r="O166" s="61"/>
      <c r="P166" s="63"/>
      <c r="Q166" s="61"/>
      <c r="R166" s="61"/>
      <c r="S166" s="63"/>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64">
        <f t="shared" si="12"/>
        <v>118640.4</v>
      </c>
      <c r="BB166" s="65">
        <f t="shared" si="13"/>
        <v>118640.4</v>
      </c>
      <c r="BC166" s="84" t="str">
        <f t="shared" si="14"/>
        <v>INR  One Lakh Eighteen Thousand Six Hundred &amp; Forty  and Paise Forty Only</v>
      </c>
      <c r="BD166" s="78">
        <v>874</v>
      </c>
      <c r="BE166" s="1">
        <f t="shared" si="10"/>
        <v>988.6688</v>
      </c>
      <c r="BF166" s="77"/>
      <c r="BG166" s="77"/>
      <c r="BH166" s="77"/>
      <c r="IE166" s="16"/>
      <c r="IF166" s="16"/>
      <c r="IG166" s="16"/>
      <c r="IH166" s="16"/>
      <c r="II166" s="16"/>
    </row>
    <row r="167" spans="1:243" s="15" customFormat="1" ht="54">
      <c r="A167" s="27">
        <v>155</v>
      </c>
      <c r="B167" s="72" t="s">
        <v>513</v>
      </c>
      <c r="C167" s="48" t="s">
        <v>206</v>
      </c>
      <c r="D167" s="69">
        <v>55</v>
      </c>
      <c r="E167" s="70" t="s">
        <v>417</v>
      </c>
      <c r="F167" s="71">
        <v>2413.98</v>
      </c>
      <c r="G167" s="61"/>
      <c r="H167" s="52"/>
      <c r="I167" s="51" t="s">
        <v>39</v>
      </c>
      <c r="J167" s="53">
        <f t="shared" si="11"/>
        <v>1</v>
      </c>
      <c r="K167" s="54" t="s">
        <v>64</v>
      </c>
      <c r="L167" s="54" t="s">
        <v>7</v>
      </c>
      <c r="M167" s="62"/>
      <c r="N167" s="61"/>
      <c r="O167" s="61"/>
      <c r="P167" s="63"/>
      <c r="Q167" s="61"/>
      <c r="R167" s="61"/>
      <c r="S167" s="63"/>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64">
        <f t="shared" si="12"/>
        <v>132768.9</v>
      </c>
      <c r="BB167" s="65">
        <f t="shared" si="13"/>
        <v>132768.9</v>
      </c>
      <c r="BC167" s="84" t="str">
        <f t="shared" si="14"/>
        <v>INR  One Lakh Thirty Two Thousand Seven Hundred &amp; Sixty Eight  and Paise Ninety Only</v>
      </c>
      <c r="BD167" s="78">
        <v>2134</v>
      </c>
      <c r="BE167" s="1">
        <f t="shared" si="10"/>
        <v>2413.9808</v>
      </c>
      <c r="BF167" s="77"/>
      <c r="BG167" s="77"/>
      <c r="BH167" s="77"/>
      <c r="IE167" s="16"/>
      <c r="IF167" s="16"/>
      <c r="IG167" s="16"/>
      <c r="IH167" s="16"/>
      <c r="II167" s="16"/>
    </row>
    <row r="168" spans="1:243" s="15" customFormat="1" ht="40.5">
      <c r="A168" s="27">
        <v>156</v>
      </c>
      <c r="B168" s="72" t="s">
        <v>418</v>
      </c>
      <c r="C168" s="48" t="s">
        <v>207</v>
      </c>
      <c r="D168" s="69">
        <v>1</v>
      </c>
      <c r="E168" s="70" t="s">
        <v>314</v>
      </c>
      <c r="F168" s="71">
        <v>9329.01</v>
      </c>
      <c r="G168" s="61"/>
      <c r="H168" s="52"/>
      <c r="I168" s="51" t="s">
        <v>39</v>
      </c>
      <c r="J168" s="53">
        <f t="shared" si="11"/>
        <v>1</v>
      </c>
      <c r="K168" s="54" t="s">
        <v>64</v>
      </c>
      <c r="L168" s="54" t="s">
        <v>7</v>
      </c>
      <c r="M168" s="62"/>
      <c r="N168" s="61"/>
      <c r="O168" s="61"/>
      <c r="P168" s="63"/>
      <c r="Q168" s="61"/>
      <c r="R168" s="61"/>
      <c r="S168" s="63"/>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64">
        <f t="shared" si="12"/>
        <v>9329.01</v>
      </c>
      <c r="BB168" s="65">
        <f t="shared" si="13"/>
        <v>9329.01</v>
      </c>
      <c r="BC168" s="84" t="str">
        <f t="shared" si="14"/>
        <v>INR  Nine Thousand Three Hundred &amp; Twenty Nine  and Paise One Only</v>
      </c>
      <c r="BD168" s="78">
        <v>8247</v>
      </c>
      <c r="BE168" s="1">
        <f t="shared" si="10"/>
        <v>9329.0064</v>
      </c>
      <c r="BF168" s="77"/>
      <c r="BG168" s="77"/>
      <c r="BH168" s="77"/>
      <c r="IE168" s="16"/>
      <c r="IF168" s="16"/>
      <c r="IG168" s="16"/>
      <c r="IH168" s="16"/>
      <c r="II168" s="16"/>
    </row>
    <row r="169" spans="1:243" s="15" customFormat="1" ht="28.5">
      <c r="A169" s="27">
        <v>157</v>
      </c>
      <c r="B169" s="72" t="s">
        <v>419</v>
      </c>
      <c r="C169" s="48" t="s">
        <v>208</v>
      </c>
      <c r="D169" s="69">
        <v>1</v>
      </c>
      <c r="E169" s="70" t="s">
        <v>420</v>
      </c>
      <c r="F169" s="71">
        <v>144.79</v>
      </c>
      <c r="G169" s="61"/>
      <c r="H169" s="52"/>
      <c r="I169" s="51" t="s">
        <v>39</v>
      </c>
      <c r="J169" s="53">
        <f t="shared" si="11"/>
        <v>1</v>
      </c>
      <c r="K169" s="54" t="s">
        <v>64</v>
      </c>
      <c r="L169" s="54" t="s">
        <v>7</v>
      </c>
      <c r="M169" s="62"/>
      <c r="N169" s="61"/>
      <c r="O169" s="61"/>
      <c r="P169" s="63"/>
      <c r="Q169" s="61"/>
      <c r="R169" s="61"/>
      <c r="S169" s="63"/>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64">
        <f t="shared" si="12"/>
        <v>144.79</v>
      </c>
      <c r="BB169" s="65">
        <f t="shared" si="13"/>
        <v>144.79</v>
      </c>
      <c r="BC169" s="84" t="str">
        <f t="shared" si="14"/>
        <v>INR  One Hundred &amp; Forty Four  and Paise Seventy Nine Only</v>
      </c>
      <c r="BD169" s="78">
        <v>128</v>
      </c>
      <c r="BE169" s="1">
        <f t="shared" si="10"/>
        <v>144.7936</v>
      </c>
      <c r="BF169" s="77"/>
      <c r="BG169" s="77"/>
      <c r="BH169" s="77"/>
      <c r="IE169" s="16"/>
      <c r="IF169" s="16"/>
      <c r="IG169" s="16"/>
      <c r="IH169" s="16"/>
      <c r="II169" s="16"/>
    </row>
    <row r="170" spans="1:243" s="15" customFormat="1" ht="81">
      <c r="A170" s="27">
        <v>158</v>
      </c>
      <c r="B170" s="72" t="s">
        <v>421</v>
      </c>
      <c r="C170" s="48" t="s">
        <v>209</v>
      </c>
      <c r="D170" s="69">
        <v>1</v>
      </c>
      <c r="E170" s="70" t="s">
        <v>422</v>
      </c>
      <c r="F170" s="71">
        <v>2528.23</v>
      </c>
      <c r="G170" s="61"/>
      <c r="H170" s="52"/>
      <c r="I170" s="51" t="s">
        <v>39</v>
      </c>
      <c r="J170" s="53">
        <f t="shared" si="11"/>
        <v>1</v>
      </c>
      <c r="K170" s="54" t="s">
        <v>64</v>
      </c>
      <c r="L170" s="54" t="s">
        <v>7</v>
      </c>
      <c r="M170" s="62"/>
      <c r="N170" s="61"/>
      <c r="O170" s="61"/>
      <c r="P170" s="63"/>
      <c r="Q170" s="61"/>
      <c r="R170" s="61"/>
      <c r="S170" s="63"/>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64">
        <f t="shared" si="12"/>
        <v>2528.23</v>
      </c>
      <c r="BB170" s="65">
        <f t="shared" si="13"/>
        <v>2528.23</v>
      </c>
      <c r="BC170" s="84" t="str">
        <f t="shared" si="14"/>
        <v>INR  Two Thousand Five Hundred &amp; Twenty Eight  and Paise Twenty Three Only</v>
      </c>
      <c r="BD170" s="78">
        <v>2235</v>
      </c>
      <c r="BE170" s="1">
        <f t="shared" si="10"/>
        <v>2528.232</v>
      </c>
      <c r="BF170" s="77"/>
      <c r="BG170" s="77"/>
      <c r="BH170" s="77"/>
      <c r="IE170" s="16"/>
      <c r="IF170" s="16"/>
      <c r="IG170" s="16"/>
      <c r="IH170" s="16"/>
      <c r="II170" s="16"/>
    </row>
    <row r="171" spans="1:243" s="15" customFormat="1" ht="98.25" customHeight="1">
      <c r="A171" s="27">
        <v>159</v>
      </c>
      <c r="B171" s="72" t="s">
        <v>514</v>
      </c>
      <c r="C171" s="48" t="s">
        <v>210</v>
      </c>
      <c r="D171" s="69">
        <v>1</v>
      </c>
      <c r="E171" s="70" t="s">
        <v>311</v>
      </c>
      <c r="F171" s="71">
        <v>27827.52</v>
      </c>
      <c r="G171" s="61"/>
      <c r="H171" s="52"/>
      <c r="I171" s="51" t="s">
        <v>39</v>
      </c>
      <c r="J171" s="53">
        <f t="shared" si="11"/>
        <v>1</v>
      </c>
      <c r="K171" s="54" t="s">
        <v>64</v>
      </c>
      <c r="L171" s="54" t="s">
        <v>7</v>
      </c>
      <c r="M171" s="62"/>
      <c r="N171" s="61"/>
      <c r="O171" s="61"/>
      <c r="P171" s="63"/>
      <c r="Q171" s="61"/>
      <c r="R171" s="61"/>
      <c r="S171" s="63"/>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64">
        <f t="shared" si="12"/>
        <v>27827.52</v>
      </c>
      <c r="BB171" s="65">
        <f t="shared" si="13"/>
        <v>27827.52</v>
      </c>
      <c r="BC171" s="84" t="str">
        <f t="shared" si="14"/>
        <v>INR  Twenty Seven Thousand Eight Hundred &amp; Twenty Seven  and Paise Fifty Two Only</v>
      </c>
      <c r="BD171" s="78">
        <v>24600</v>
      </c>
      <c r="BE171" s="1">
        <f t="shared" si="10"/>
        <v>27827.52</v>
      </c>
      <c r="BF171" s="77"/>
      <c r="BG171" s="77"/>
      <c r="BH171" s="77"/>
      <c r="IE171" s="16"/>
      <c r="IF171" s="16"/>
      <c r="IG171" s="16"/>
      <c r="IH171" s="16"/>
      <c r="II171" s="16"/>
    </row>
    <row r="172" spans="1:243" s="15" customFormat="1" ht="81">
      <c r="A172" s="27">
        <v>160</v>
      </c>
      <c r="B172" s="72" t="s">
        <v>423</v>
      </c>
      <c r="C172" s="48" t="s">
        <v>211</v>
      </c>
      <c r="D172" s="69">
        <v>1</v>
      </c>
      <c r="E172" s="70" t="s">
        <v>311</v>
      </c>
      <c r="F172" s="71">
        <v>4554.21</v>
      </c>
      <c r="G172" s="61"/>
      <c r="H172" s="52"/>
      <c r="I172" s="51" t="s">
        <v>39</v>
      </c>
      <c r="J172" s="53">
        <f t="shared" si="11"/>
        <v>1</v>
      </c>
      <c r="K172" s="54" t="s">
        <v>64</v>
      </c>
      <c r="L172" s="54" t="s">
        <v>7</v>
      </c>
      <c r="M172" s="62"/>
      <c r="N172" s="61"/>
      <c r="O172" s="61"/>
      <c r="P172" s="63"/>
      <c r="Q172" s="61"/>
      <c r="R172" s="61"/>
      <c r="S172" s="63"/>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64">
        <f t="shared" si="12"/>
        <v>4554.21</v>
      </c>
      <c r="BB172" s="65">
        <f t="shared" si="13"/>
        <v>4554.21</v>
      </c>
      <c r="BC172" s="84" t="str">
        <f t="shared" si="14"/>
        <v>INR  Four Thousand Five Hundred &amp; Fifty Four  and Paise Twenty One Only</v>
      </c>
      <c r="BD172" s="78">
        <v>4026</v>
      </c>
      <c r="BE172" s="1">
        <f t="shared" si="10"/>
        <v>4554.2112</v>
      </c>
      <c r="BF172" s="77"/>
      <c r="BG172" s="77"/>
      <c r="BH172" s="77"/>
      <c r="IE172" s="16"/>
      <c r="IF172" s="16"/>
      <c r="IG172" s="16"/>
      <c r="IH172" s="16"/>
      <c r="II172" s="16"/>
    </row>
    <row r="173" spans="1:243" s="15" customFormat="1" ht="56.25" customHeight="1">
      <c r="A173" s="27">
        <v>161</v>
      </c>
      <c r="B173" s="72" t="s">
        <v>515</v>
      </c>
      <c r="C173" s="48" t="s">
        <v>212</v>
      </c>
      <c r="D173" s="69">
        <v>60</v>
      </c>
      <c r="E173" s="70" t="s">
        <v>312</v>
      </c>
      <c r="F173" s="71">
        <v>193.44</v>
      </c>
      <c r="G173" s="61"/>
      <c r="H173" s="52"/>
      <c r="I173" s="51" t="s">
        <v>39</v>
      </c>
      <c r="J173" s="53">
        <f t="shared" si="11"/>
        <v>1</v>
      </c>
      <c r="K173" s="54" t="s">
        <v>64</v>
      </c>
      <c r="L173" s="54" t="s">
        <v>7</v>
      </c>
      <c r="M173" s="62"/>
      <c r="N173" s="61"/>
      <c r="O173" s="61"/>
      <c r="P173" s="63"/>
      <c r="Q173" s="61"/>
      <c r="R173" s="61"/>
      <c r="S173" s="63"/>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64">
        <f t="shared" si="12"/>
        <v>11606.4</v>
      </c>
      <c r="BB173" s="65">
        <f t="shared" si="13"/>
        <v>11606.4</v>
      </c>
      <c r="BC173" s="84" t="str">
        <f t="shared" si="14"/>
        <v>INR  Eleven Thousand Six Hundred &amp; Six  and Paise Forty Only</v>
      </c>
      <c r="BD173" s="78">
        <v>171</v>
      </c>
      <c r="BE173" s="1">
        <f t="shared" si="10"/>
        <v>193.4352</v>
      </c>
      <c r="BF173" s="77"/>
      <c r="BG173" s="77"/>
      <c r="BH173" s="77"/>
      <c r="IE173" s="16"/>
      <c r="IF173" s="16"/>
      <c r="IG173" s="16"/>
      <c r="IH173" s="16"/>
      <c r="II173" s="16"/>
    </row>
    <row r="174" spans="1:243" s="15" customFormat="1" ht="71.25" customHeight="1">
      <c r="A174" s="27">
        <v>162</v>
      </c>
      <c r="B174" s="72" t="s">
        <v>516</v>
      </c>
      <c r="C174" s="48" t="s">
        <v>213</v>
      </c>
      <c r="D174" s="69">
        <v>55</v>
      </c>
      <c r="E174" s="70" t="s">
        <v>312</v>
      </c>
      <c r="F174" s="71">
        <v>752.25</v>
      </c>
      <c r="G174" s="61"/>
      <c r="H174" s="52"/>
      <c r="I174" s="51" t="s">
        <v>39</v>
      </c>
      <c r="J174" s="53">
        <f t="shared" si="11"/>
        <v>1</v>
      </c>
      <c r="K174" s="54" t="s">
        <v>64</v>
      </c>
      <c r="L174" s="54" t="s">
        <v>7</v>
      </c>
      <c r="M174" s="62"/>
      <c r="N174" s="61"/>
      <c r="O174" s="61"/>
      <c r="P174" s="63"/>
      <c r="Q174" s="61"/>
      <c r="R174" s="61"/>
      <c r="S174" s="63"/>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64">
        <f t="shared" si="12"/>
        <v>41373.75</v>
      </c>
      <c r="BB174" s="65">
        <f t="shared" si="13"/>
        <v>41373.75</v>
      </c>
      <c r="BC174" s="84" t="str">
        <f t="shared" si="14"/>
        <v>INR  Forty One Thousand Three Hundred &amp; Seventy Three  and Paise Seventy Five Only</v>
      </c>
      <c r="BD174" s="78">
        <v>665</v>
      </c>
      <c r="BE174" s="1">
        <f t="shared" si="10"/>
        <v>752.248</v>
      </c>
      <c r="BF174" s="77"/>
      <c r="BG174" s="77"/>
      <c r="BH174" s="77"/>
      <c r="IE174" s="16"/>
      <c r="IF174" s="16"/>
      <c r="IG174" s="16"/>
      <c r="IH174" s="16"/>
      <c r="II174" s="16"/>
    </row>
    <row r="175" spans="1:243" s="15" customFormat="1" ht="67.5">
      <c r="A175" s="27">
        <v>163</v>
      </c>
      <c r="B175" s="72" t="s">
        <v>559</v>
      </c>
      <c r="C175" s="48" t="s">
        <v>214</v>
      </c>
      <c r="D175" s="69">
        <v>102</v>
      </c>
      <c r="E175" s="70" t="s">
        <v>312</v>
      </c>
      <c r="F175" s="71">
        <v>610.85</v>
      </c>
      <c r="G175" s="61"/>
      <c r="H175" s="52"/>
      <c r="I175" s="51" t="s">
        <v>39</v>
      </c>
      <c r="J175" s="53">
        <f t="shared" si="11"/>
        <v>1</v>
      </c>
      <c r="K175" s="54" t="s">
        <v>64</v>
      </c>
      <c r="L175" s="54" t="s">
        <v>7</v>
      </c>
      <c r="M175" s="62"/>
      <c r="N175" s="61"/>
      <c r="O175" s="61"/>
      <c r="P175" s="63"/>
      <c r="Q175" s="61"/>
      <c r="R175" s="61"/>
      <c r="S175" s="63"/>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64">
        <f t="shared" si="12"/>
        <v>62306.7</v>
      </c>
      <c r="BB175" s="65">
        <f t="shared" si="13"/>
        <v>62306.7</v>
      </c>
      <c r="BC175" s="84" t="str">
        <f t="shared" si="14"/>
        <v>INR  Sixty Two Thousand Three Hundred &amp; Six  and Paise Seventy Only</v>
      </c>
      <c r="BD175" s="78">
        <v>540</v>
      </c>
      <c r="BE175" s="1">
        <f t="shared" si="10"/>
        <v>610.848</v>
      </c>
      <c r="BF175" s="77"/>
      <c r="BG175" s="77"/>
      <c r="BH175" s="77"/>
      <c r="IE175" s="16"/>
      <c r="IF175" s="16"/>
      <c r="IG175" s="16"/>
      <c r="IH175" s="16"/>
      <c r="II175" s="16"/>
    </row>
    <row r="176" spans="1:243" s="15" customFormat="1" ht="28.5">
      <c r="A176" s="27">
        <v>164</v>
      </c>
      <c r="B176" s="72" t="s">
        <v>517</v>
      </c>
      <c r="C176" s="48" t="s">
        <v>215</v>
      </c>
      <c r="D176" s="69">
        <v>1</v>
      </c>
      <c r="E176" s="70" t="s">
        <v>313</v>
      </c>
      <c r="F176" s="71">
        <v>4467.11</v>
      </c>
      <c r="G176" s="61"/>
      <c r="H176" s="52"/>
      <c r="I176" s="51" t="s">
        <v>39</v>
      </c>
      <c r="J176" s="53">
        <f t="shared" si="11"/>
        <v>1</v>
      </c>
      <c r="K176" s="54" t="s">
        <v>64</v>
      </c>
      <c r="L176" s="54" t="s">
        <v>7</v>
      </c>
      <c r="M176" s="62"/>
      <c r="N176" s="61"/>
      <c r="O176" s="61"/>
      <c r="P176" s="63"/>
      <c r="Q176" s="61"/>
      <c r="R176" s="61"/>
      <c r="S176" s="63"/>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64">
        <f t="shared" si="12"/>
        <v>4467.11</v>
      </c>
      <c r="BB176" s="65">
        <f t="shared" si="13"/>
        <v>4467.11</v>
      </c>
      <c r="BC176" s="84" t="str">
        <f t="shared" si="14"/>
        <v>INR  Four Thousand Four Hundred &amp; Sixty Seven  and Paise Eleven Only</v>
      </c>
      <c r="BD176" s="78">
        <v>3949</v>
      </c>
      <c r="BE176" s="1">
        <f t="shared" si="10"/>
        <v>4467.1088</v>
      </c>
      <c r="BF176" s="77"/>
      <c r="BG176" s="77"/>
      <c r="BH176" s="77"/>
      <c r="IE176" s="16"/>
      <c r="IF176" s="16"/>
      <c r="IG176" s="16"/>
      <c r="IH176" s="16"/>
      <c r="II176" s="16"/>
    </row>
    <row r="177" spans="1:243" s="15" customFormat="1" ht="40.5">
      <c r="A177" s="27">
        <v>165</v>
      </c>
      <c r="B177" s="72" t="s">
        <v>518</v>
      </c>
      <c r="C177" s="48" t="s">
        <v>216</v>
      </c>
      <c r="D177" s="69">
        <v>4</v>
      </c>
      <c r="E177" s="70" t="s">
        <v>313</v>
      </c>
      <c r="F177" s="71">
        <v>2671.89</v>
      </c>
      <c r="G177" s="61"/>
      <c r="H177" s="52"/>
      <c r="I177" s="51" t="s">
        <v>39</v>
      </c>
      <c r="J177" s="53">
        <f t="shared" si="11"/>
        <v>1</v>
      </c>
      <c r="K177" s="54" t="s">
        <v>64</v>
      </c>
      <c r="L177" s="54" t="s">
        <v>7</v>
      </c>
      <c r="M177" s="62"/>
      <c r="N177" s="61"/>
      <c r="O177" s="61"/>
      <c r="P177" s="63"/>
      <c r="Q177" s="61"/>
      <c r="R177" s="61"/>
      <c r="S177" s="63"/>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64">
        <f t="shared" si="12"/>
        <v>10687.56</v>
      </c>
      <c r="BB177" s="65">
        <f t="shared" si="13"/>
        <v>10687.56</v>
      </c>
      <c r="BC177" s="84" t="str">
        <f t="shared" si="14"/>
        <v>INR  Ten Thousand Six Hundred &amp; Eighty Seven  and Paise Fifty Six Only</v>
      </c>
      <c r="BD177" s="78">
        <v>2362</v>
      </c>
      <c r="BE177" s="1">
        <f t="shared" si="10"/>
        <v>2671.8944</v>
      </c>
      <c r="BF177" s="77"/>
      <c r="BG177" s="77"/>
      <c r="BH177" s="77"/>
      <c r="IE177" s="16"/>
      <c r="IF177" s="16"/>
      <c r="IG177" s="16"/>
      <c r="IH177" s="16"/>
      <c r="II177" s="16"/>
    </row>
    <row r="178" spans="1:243" s="15" customFormat="1" ht="28.5">
      <c r="A178" s="27">
        <v>166</v>
      </c>
      <c r="B178" s="72" t="s">
        <v>575</v>
      </c>
      <c r="C178" s="48" t="s">
        <v>217</v>
      </c>
      <c r="D178" s="69">
        <v>5</v>
      </c>
      <c r="E178" s="70" t="s">
        <v>313</v>
      </c>
      <c r="F178" s="71">
        <v>857.45</v>
      </c>
      <c r="G178" s="61"/>
      <c r="H178" s="52"/>
      <c r="I178" s="51" t="s">
        <v>39</v>
      </c>
      <c r="J178" s="53">
        <f t="shared" si="11"/>
        <v>1</v>
      </c>
      <c r="K178" s="54" t="s">
        <v>64</v>
      </c>
      <c r="L178" s="54" t="s">
        <v>7</v>
      </c>
      <c r="M178" s="62"/>
      <c r="N178" s="61"/>
      <c r="O178" s="61"/>
      <c r="P178" s="63"/>
      <c r="Q178" s="61"/>
      <c r="R178" s="61"/>
      <c r="S178" s="63"/>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64">
        <f t="shared" si="12"/>
        <v>4287.25</v>
      </c>
      <c r="BB178" s="65">
        <f t="shared" si="13"/>
        <v>4287.25</v>
      </c>
      <c r="BC178" s="84" t="str">
        <f t="shared" si="14"/>
        <v>INR  Four Thousand Two Hundred &amp; Eighty Seven  and Paise Twenty Five Only</v>
      </c>
      <c r="BD178" s="78">
        <v>758</v>
      </c>
      <c r="BE178" s="1">
        <f t="shared" si="10"/>
        <v>857.4496</v>
      </c>
      <c r="BF178" s="77"/>
      <c r="BG178" s="77"/>
      <c r="BH178" s="77"/>
      <c r="IE178" s="16"/>
      <c r="IF178" s="16"/>
      <c r="IG178" s="16"/>
      <c r="IH178" s="16"/>
      <c r="II178" s="16"/>
    </row>
    <row r="179" spans="1:243" s="15" customFormat="1" ht="33" customHeight="1">
      <c r="A179" s="27">
        <v>167</v>
      </c>
      <c r="B179" s="72" t="s">
        <v>576</v>
      </c>
      <c r="C179" s="48" t="s">
        <v>218</v>
      </c>
      <c r="D179" s="69">
        <v>6</v>
      </c>
      <c r="E179" s="70" t="s">
        <v>313</v>
      </c>
      <c r="F179" s="71">
        <v>154.97</v>
      </c>
      <c r="G179" s="61"/>
      <c r="H179" s="52"/>
      <c r="I179" s="51" t="s">
        <v>39</v>
      </c>
      <c r="J179" s="53">
        <f t="shared" si="11"/>
        <v>1</v>
      </c>
      <c r="K179" s="54" t="s">
        <v>64</v>
      </c>
      <c r="L179" s="54" t="s">
        <v>7</v>
      </c>
      <c r="M179" s="62"/>
      <c r="N179" s="61"/>
      <c r="O179" s="61"/>
      <c r="P179" s="63"/>
      <c r="Q179" s="61"/>
      <c r="R179" s="61"/>
      <c r="S179" s="63"/>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64">
        <f t="shared" si="12"/>
        <v>929.82</v>
      </c>
      <c r="BB179" s="65">
        <f t="shared" si="13"/>
        <v>929.82</v>
      </c>
      <c r="BC179" s="84" t="str">
        <f t="shared" si="14"/>
        <v>INR  Nine Hundred &amp; Twenty Nine  and Paise Eighty Two Only</v>
      </c>
      <c r="BD179" s="78">
        <v>137</v>
      </c>
      <c r="BE179" s="1">
        <f t="shared" si="10"/>
        <v>154.9744</v>
      </c>
      <c r="BF179" s="77"/>
      <c r="BG179" s="77"/>
      <c r="BH179" s="77"/>
      <c r="IE179" s="16"/>
      <c r="IF179" s="16"/>
      <c r="IG179" s="16"/>
      <c r="IH179" s="16"/>
      <c r="II179" s="16"/>
    </row>
    <row r="180" spans="1:243" s="15" customFormat="1" ht="28.5">
      <c r="A180" s="27">
        <v>168</v>
      </c>
      <c r="B180" s="72" t="s">
        <v>577</v>
      </c>
      <c r="C180" s="48" t="s">
        <v>219</v>
      </c>
      <c r="D180" s="69">
        <v>2</v>
      </c>
      <c r="E180" s="70" t="s">
        <v>313</v>
      </c>
      <c r="F180" s="71">
        <v>248.86</v>
      </c>
      <c r="G180" s="61"/>
      <c r="H180" s="52"/>
      <c r="I180" s="51" t="s">
        <v>39</v>
      </c>
      <c r="J180" s="53">
        <f t="shared" si="11"/>
        <v>1</v>
      </c>
      <c r="K180" s="54" t="s">
        <v>64</v>
      </c>
      <c r="L180" s="54" t="s">
        <v>7</v>
      </c>
      <c r="M180" s="62"/>
      <c r="N180" s="61"/>
      <c r="O180" s="61"/>
      <c r="P180" s="63"/>
      <c r="Q180" s="61"/>
      <c r="R180" s="61"/>
      <c r="S180" s="63"/>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64">
        <f t="shared" si="12"/>
        <v>497.72</v>
      </c>
      <c r="BB180" s="65">
        <f t="shared" si="13"/>
        <v>497.72</v>
      </c>
      <c r="BC180" s="84" t="str">
        <f t="shared" si="14"/>
        <v>INR  Four Hundred &amp; Ninety Seven  and Paise Seventy Two Only</v>
      </c>
      <c r="BD180" s="78">
        <v>220</v>
      </c>
      <c r="BE180" s="1">
        <f t="shared" si="10"/>
        <v>248.864</v>
      </c>
      <c r="BF180" s="77"/>
      <c r="BG180" s="77"/>
      <c r="BH180" s="77"/>
      <c r="IE180" s="16"/>
      <c r="IF180" s="16"/>
      <c r="IG180" s="16"/>
      <c r="IH180" s="16"/>
      <c r="II180" s="16"/>
    </row>
    <row r="181" spans="1:243" s="15" customFormat="1" ht="28.5">
      <c r="A181" s="27">
        <v>169</v>
      </c>
      <c r="B181" s="72" t="s">
        <v>578</v>
      </c>
      <c r="C181" s="48" t="s">
        <v>220</v>
      </c>
      <c r="D181" s="69">
        <v>5</v>
      </c>
      <c r="E181" s="70" t="s">
        <v>313</v>
      </c>
      <c r="F181" s="71">
        <v>132.35</v>
      </c>
      <c r="G181" s="61"/>
      <c r="H181" s="52"/>
      <c r="I181" s="51" t="s">
        <v>39</v>
      </c>
      <c r="J181" s="53">
        <f t="shared" si="11"/>
        <v>1</v>
      </c>
      <c r="K181" s="54" t="s">
        <v>64</v>
      </c>
      <c r="L181" s="54" t="s">
        <v>7</v>
      </c>
      <c r="M181" s="62"/>
      <c r="N181" s="61"/>
      <c r="O181" s="61"/>
      <c r="P181" s="63"/>
      <c r="Q181" s="61"/>
      <c r="R181" s="61"/>
      <c r="S181" s="63"/>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64">
        <f t="shared" si="12"/>
        <v>661.75</v>
      </c>
      <c r="BB181" s="65">
        <f t="shared" si="13"/>
        <v>661.75</v>
      </c>
      <c r="BC181" s="84" t="str">
        <f t="shared" si="14"/>
        <v>INR  Six Hundred &amp; Sixty One  and Paise Seventy Five Only</v>
      </c>
      <c r="BD181" s="78">
        <v>117</v>
      </c>
      <c r="BE181" s="1">
        <f t="shared" si="10"/>
        <v>132.3504</v>
      </c>
      <c r="BF181" s="77"/>
      <c r="BG181" s="77"/>
      <c r="BH181" s="77"/>
      <c r="IE181" s="16"/>
      <c r="IF181" s="16"/>
      <c r="IG181" s="16"/>
      <c r="IH181" s="16"/>
      <c r="II181" s="16"/>
    </row>
    <row r="182" spans="1:243" s="15" customFormat="1" ht="30.75" customHeight="1">
      <c r="A182" s="27">
        <v>170</v>
      </c>
      <c r="B182" s="72" t="s">
        <v>579</v>
      </c>
      <c r="C182" s="48" t="s">
        <v>221</v>
      </c>
      <c r="D182" s="69">
        <v>6</v>
      </c>
      <c r="E182" s="70" t="s">
        <v>313</v>
      </c>
      <c r="F182" s="71">
        <v>169.68</v>
      </c>
      <c r="G182" s="61"/>
      <c r="H182" s="52"/>
      <c r="I182" s="51" t="s">
        <v>39</v>
      </c>
      <c r="J182" s="53">
        <f t="shared" si="11"/>
        <v>1</v>
      </c>
      <c r="K182" s="54" t="s">
        <v>64</v>
      </c>
      <c r="L182" s="54" t="s">
        <v>7</v>
      </c>
      <c r="M182" s="62"/>
      <c r="N182" s="61"/>
      <c r="O182" s="61"/>
      <c r="P182" s="63"/>
      <c r="Q182" s="61"/>
      <c r="R182" s="61"/>
      <c r="S182" s="63"/>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64">
        <f t="shared" si="12"/>
        <v>1018.08</v>
      </c>
      <c r="BB182" s="65">
        <f t="shared" si="13"/>
        <v>1018.08</v>
      </c>
      <c r="BC182" s="84" t="str">
        <f t="shared" si="14"/>
        <v>INR  One Thousand  &amp;Eighteen  and Paise Eight Only</v>
      </c>
      <c r="BD182" s="78">
        <v>150</v>
      </c>
      <c r="BE182" s="1">
        <f t="shared" si="10"/>
        <v>169.68</v>
      </c>
      <c r="BF182" s="77"/>
      <c r="BG182" s="77"/>
      <c r="BH182" s="77"/>
      <c r="IE182" s="16"/>
      <c r="IF182" s="16"/>
      <c r="IG182" s="16"/>
      <c r="IH182" s="16"/>
      <c r="II182" s="16"/>
    </row>
    <row r="183" spans="1:243" s="15" customFormat="1" ht="34.5" customHeight="1">
      <c r="A183" s="27">
        <v>171</v>
      </c>
      <c r="B183" s="72" t="s">
        <v>580</v>
      </c>
      <c r="C183" s="48" t="s">
        <v>222</v>
      </c>
      <c r="D183" s="69">
        <v>2</v>
      </c>
      <c r="E183" s="70" t="s">
        <v>328</v>
      </c>
      <c r="F183" s="71">
        <v>180.99</v>
      </c>
      <c r="G183" s="61"/>
      <c r="H183" s="52"/>
      <c r="I183" s="51" t="s">
        <v>39</v>
      </c>
      <c r="J183" s="53">
        <f t="shared" si="11"/>
        <v>1</v>
      </c>
      <c r="K183" s="54" t="s">
        <v>64</v>
      </c>
      <c r="L183" s="54" t="s">
        <v>7</v>
      </c>
      <c r="M183" s="62"/>
      <c r="N183" s="61"/>
      <c r="O183" s="61"/>
      <c r="P183" s="63"/>
      <c r="Q183" s="61"/>
      <c r="R183" s="61"/>
      <c r="S183" s="63"/>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64">
        <f t="shared" si="12"/>
        <v>361.98</v>
      </c>
      <c r="BB183" s="65">
        <f t="shared" si="13"/>
        <v>361.98</v>
      </c>
      <c r="BC183" s="84" t="str">
        <f t="shared" si="14"/>
        <v>INR  Three Hundred &amp; Sixty One  and Paise Ninety Eight Only</v>
      </c>
      <c r="BD183" s="78">
        <v>160</v>
      </c>
      <c r="BE183" s="1">
        <f t="shared" si="10"/>
        <v>180.992</v>
      </c>
      <c r="BF183" s="77"/>
      <c r="BG183" s="77"/>
      <c r="BH183" s="77"/>
      <c r="IE183" s="16"/>
      <c r="IF183" s="16"/>
      <c r="IG183" s="16"/>
      <c r="IH183" s="16"/>
      <c r="II183" s="16"/>
    </row>
    <row r="184" spans="1:243" s="15" customFormat="1" ht="28.5" customHeight="1">
      <c r="A184" s="27">
        <v>172</v>
      </c>
      <c r="B184" s="72" t="s">
        <v>424</v>
      </c>
      <c r="C184" s="48" t="s">
        <v>223</v>
      </c>
      <c r="D184" s="69">
        <v>4</v>
      </c>
      <c r="E184" s="70" t="s">
        <v>313</v>
      </c>
      <c r="F184" s="71">
        <v>67.87</v>
      </c>
      <c r="G184" s="61"/>
      <c r="H184" s="52"/>
      <c r="I184" s="51" t="s">
        <v>39</v>
      </c>
      <c r="J184" s="53">
        <f t="shared" si="11"/>
        <v>1</v>
      </c>
      <c r="K184" s="54" t="s">
        <v>64</v>
      </c>
      <c r="L184" s="54" t="s">
        <v>7</v>
      </c>
      <c r="M184" s="62"/>
      <c r="N184" s="61"/>
      <c r="O184" s="61"/>
      <c r="P184" s="63"/>
      <c r="Q184" s="61"/>
      <c r="R184" s="61"/>
      <c r="S184" s="63"/>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64">
        <f t="shared" si="12"/>
        <v>271.48</v>
      </c>
      <c r="BB184" s="65">
        <f t="shared" si="13"/>
        <v>271.48</v>
      </c>
      <c r="BC184" s="84" t="str">
        <f t="shared" si="14"/>
        <v>INR  Two Hundred &amp; Seventy One  and Paise Forty Eight Only</v>
      </c>
      <c r="BD184" s="78">
        <v>60</v>
      </c>
      <c r="BE184" s="1">
        <f t="shared" si="10"/>
        <v>67.872</v>
      </c>
      <c r="BF184" s="77"/>
      <c r="BG184" s="77"/>
      <c r="BH184" s="77"/>
      <c r="IE184" s="16"/>
      <c r="IF184" s="16"/>
      <c r="IG184" s="16"/>
      <c r="IH184" s="16"/>
      <c r="II184" s="16"/>
    </row>
    <row r="185" spans="1:243" s="15" customFormat="1" ht="44.25" customHeight="1">
      <c r="A185" s="27">
        <v>173</v>
      </c>
      <c r="B185" s="72" t="s">
        <v>425</v>
      </c>
      <c r="C185" s="48" t="s">
        <v>224</v>
      </c>
      <c r="D185" s="69">
        <v>4</v>
      </c>
      <c r="E185" s="70" t="s">
        <v>313</v>
      </c>
      <c r="F185" s="71">
        <v>395.92</v>
      </c>
      <c r="G185" s="61"/>
      <c r="H185" s="52"/>
      <c r="I185" s="51" t="s">
        <v>39</v>
      </c>
      <c r="J185" s="53">
        <f t="shared" si="11"/>
        <v>1</v>
      </c>
      <c r="K185" s="54" t="s">
        <v>64</v>
      </c>
      <c r="L185" s="54" t="s">
        <v>7</v>
      </c>
      <c r="M185" s="62"/>
      <c r="N185" s="61"/>
      <c r="O185" s="61"/>
      <c r="P185" s="63"/>
      <c r="Q185" s="61"/>
      <c r="R185" s="61"/>
      <c r="S185" s="63"/>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64">
        <f t="shared" si="12"/>
        <v>1583.68</v>
      </c>
      <c r="BB185" s="65">
        <f t="shared" si="13"/>
        <v>1583.68</v>
      </c>
      <c r="BC185" s="84" t="str">
        <f t="shared" si="14"/>
        <v>INR  One Thousand Five Hundred &amp; Eighty Three  and Paise Sixty Eight Only</v>
      </c>
      <c r="BD185" s="78">
        <v>350</v>
      </c>
      <c r="BE185" s="1">
        <f t="shared" si="10"/>
        <v>395.92</v>
      </c>
      <c r="BF185" s="77"/>
      <c r="BG185" s="77"/>
      <c r="BH185" s="77"/>
      <c r="IE185" s="16"/>
      <c r="IF185" s="16"/>
      <c r="IG185" s="16"/>
      <c r="IH185" s="16"/>
      <c r="II185" s="16"/>
    </row>
    <row r="186" spans="1:243" s="15" customFormat="1" ht="44.25" customHeight="1">
      <c r="A186" s="27">
        <v>174</v>
      </c>
      <c r="B186" s="72" t="s">
        <v>320</v>
      </c>
      <c r="C186" s="48" t="s">
        <v>225</v>
      </c>
      <c r="D186" s="69">
        <v>2</v>
      </c>
      <c r="E186" s="70" t="s">
        <v>519</v>
      </c>
      <c r="F186" s="71">
        <v>254.52</v>
      </c>
      <c r="G186" s="61"/>
      <c r="H186" s="52"/>
      <c r="I186" s="51" t="s">
        <v>39</v>
      </c>
      <c r="J186" s="53">
        <f t="shared" si="11"/>
        <v>1</v>
      </c>
      <c r="K186" s="54" t="s">
        <v>64</v>
      </c>
      <c r="L186" s="54" t="s">
        <v>7</v>
      </c>
      <c r="M186" s="62"/>
      <c r="N186" s="61"/>
      <c r="O186" s="61"/>
      <c r="P186" s="63"/>
      <c r="Q186" s="61"/>
      <c r="R186" s="61"/>
      <c r="S186" s="63"/>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64">
        <f t="shared" si="12"/>
        <v>509.04</v>
      </c>
      <c r="BB186" s="65">
        <f t="shared" si="13"/>
        <v>509.04</v>
      </c>
      <c r="BC186" s="84" t="str">
        <f t="shared" si="14"/>
        <v>INR  Five Hundred &amp; Nine  and Paise Four Only</v>
      </c>
      <c r="BD186" s="78">
        <v>225</v>
      </c>
      <c r="BE186" s="1">
        <f t="shared" si="10"/>
        <v>254.52</v>
      </c>
      <c r="BF186" s="77"/>
      <c r="BG186" s="77"/>
      <c r="BH186" s="77"/>
      <c r="IE186" s="16"/>
      <c r="IF186" s="16"/>
      <c r="IG186" s="16"/>
      <c r="IH186" s="16"/>
      <c r="II186" s="16"/>
    </row>
    <row r="187" spans="1:243" s="15" customFormat="1" ht="87" customHeight="1">
      <c r="A187" s="27">
        <v>175</v>
      </c>
      <c r="B187" s="72" t="s">
        <v>321</v>
      </c>
      <c r="C187" s="48" t="s">
        <v>226</v>
      </c>
      <c r="D187" s="69">
        <v>1</v>
      </c>
      <c r="E187" s="70" t="s">
        <v>314</v>
      </c>
      <c r="F187" s="71">
        <v>3988.61</v>
      </c>
      <c r="G187" s="61"/>
      <c r="H187" s="52"/>
      <c r="I187" s="51" t="s">
        <v>39</v>
      </c>
      <c r="J187" s="53">
        <f t="shared" si="11"/>
        <v>1</v>
      </c>
      <c r="K187" s="54" t="s">
        <v>64</v>
      </c>
      <c r="L187" s="54" t="s">
        <v>7</v>
      </c>
      <c r="M187" s="62"/>
      <c r="N187" s="61"/>
      <c r="O187" s="61"/>
      <c r="P187" s="63"/>
      <c r="Q187" s="61"/>
      <c r="R187" s="61"/>
      <c r="S187" s="63"/>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64">
        <f t="shared" si="12"/>
        <v>3988.61</v>
      </c>
      <c r="BB187" s="65">
        <f t="shared" si="13"/>
        <v>3988.61</v>
      </c>
      <c r="BC187" s="84" t="str">
        <f t="shared" si="14"/>
        <v>INR  Three Thousand Nine Hundred &amp; Eighty Eight  and Paise Sixty One Only</v>
      </c>
      <c r="BD187" s="78">
        <v>3526</v>
      </c>
      <c r="BE187" s="1">
        <f t="shared" si="10"/>
        <v>3988.6112</v>
      </c>
      <c r="BF187" s="77"/>
      <c r="BG187" s="77"/>
      <c r="BH187" s="77"/>
      <c r="IE187" s="16"/>
      <c r="IF187" s="16"/>
      <c r="IG187" s="16"/>
      <c r="IH187" s="16"/>
      <c r="II187" s="16"/>
    </row>
    <row r="188" spans="1:243" s="15" customFormat="1" ht="165">
      <c r="A188" s="27">
        <v>176</v>
      </c>
      <c r="B188" s="72" t="s">
        <v>523</v>
      </c>
      <c r="C188" s="48" t="s">
        <v>227</v>
      </c>
      <c r="D188" s="69">
        <v>273.86</v>
      </c>
      <c r="E188" s="70" t="s">
        <v>359</v>
      </c>
      <c r="F188" s="71">
        <v>101.69</v>
      </c>
      <c r="G188" s="61"/>
      <c r="H188" s="52"/>
      <c r="I188" s="51" t="s">
        <v>39</v>
      </c>
      <c r="J188" s="53">
        <f t="shared" si="11"/>
        <v>1</v>
      </c>
      <c r="K188" s="54" t="s">
        <v>64</v>
      </c>
      <c r="L188" s="54" t="s">
        <v>7</v>
      </c>
      <c r="M188" s="62"/>
      <c r="N188" s="61"/>
      <c r="O188" s="61"/>
      <c r="P188" s="63"/>
      <c r="Q188" s="61"/>
      <c r="R188" s="61"/>
      <c r="S188" s="63"/>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64">
        <f t="shared" si="12"/>
        <v>27848.82</v>
      </c>
      <c r="BB188" s="65">
        <f t="shared" si="13"/>
        <v>27848.82</v>
      </c>
      <c r="BC188" s="84" t="str">
        <f t="shared" si="14"/>
        <v>INR  Twenty Seven Thousand Eight Hundred &amp; Forty Eight  and Paise Eighty Two Only</v>
      </c>
      <c r="BD188" s="78">
        <v>89.9</v>
      </c>
      <c r="BE188" s="1">
        <f t="shared" si="10"/>
        <v>101.69488</v>
      </c>
      <c r="BF188" s="77"/>
      <c r="BG188" s="77"/>
      <c r="BH188" s="77"/>
      <c r="IE188" s="16"/>
      <c r="IF188" s="16"/>
      <c r="IG188" s="16"/>
      <c r="IH188" s="16"/>
      <c r="II188" s="16"/>
    </row>
    <row r="189" spans="1:243" s="15" customFormat="1" ht="128.25">
      <c r="A189" s="27">
        <v>177</v>
      </c>
      <c r="B189" s="72" t="s">
        <v>520</v>
      </c>
      <c r="C189" s="48" t="s">
        <v>228</v>
      </c>
      <c r="D189" s="69">
        <v>1296.58</v>
      </c>
      <c r="E189" s="70" t="s">
        <v>324</v>
      </c>
      <c r="F189" s="71">
        <v>59.27</v>
      </c>
      <c r="G189" s="61"/>
      <c r="H189" s="52"/>
      <c r="I189" s="51" t="s">
        <v>39</v>
      </c>
      <c r="J189" s="53">
        <f t="shared" si="11"/>
        <v>1</v>
      </c>
      <c r="K189" s="54" t="s">
        <v>64</v>
      </c>
      <c r="L189" s="54" t="s">
        <v>7</v>
      </c>
      <c r="M189" s="62"/>
      <c r="N189" s="61"/>
      <c r="O189" s="61"/>
      <c r="P189" s="63"/>
      <c r="Q189" s="61"/>
      <c r="R189" s="61"/>
      <c r="S189" s="63"/>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64">
        <f t="shared" si="12"/>
        <v>76848.3</v>
      </c>
      <c r="BB189" s="65">
        <f t="shared" si="13"/>
        <v>76848.3</v>
      </c>
      <c r="BC189" s="84" t="str">
        <f t="shared" si="14"/>
        <v>INR  Seventy Six Thousand Eight Hundred &amp; Forty Eight  and Paise Thirty Only</v>
      </c>
      <c r="BD189" s="78">
        <f>38+14.4</f>
        <v>52.4</v>
      </c>
      <c r="BE189" s="1">
        <f t="shared" si="10"/>
        <v>59.27488</v>
      </c>
      <c r="BF189" s="77"/>
      <c r="BG189" s="77"/>
      <c r="BH189" s="77"/>
      <c r="IE189" s="16"/>
      <c r="IF189" s="16"/>
      <c r="IG189" s="16"/>
      <c r="IH189" s="16"/>
      <c r="II189" s="16"/>
    </row>
    <row r="190" spans="1:243" s="15" customFormat="1" ht="185.25">
      <c r="A190" s="27">
        <v>178</v>
      </c>
      <c r="B190" s="72" t="s">
        <v>521</v>
      </c>
      <c r="C190" s="48" t="s">
        <v>229</v>
      </c>
      <c r="D190" s="69">
        <v>324.15</v>
      </c>
      <c r="E190" s="70" t="s">
        <v>359</v>
      </c>
      <c r="F190" s="71">
        <v>2109.47</v>
      </c>
      <c r="G190" s="61"/>
      <c r="H190" s="52"/>
      <c r="I190" s="51" t="s">
        <v>39</v>
      </c>
      <c r="J190" s="53">
        <f t="shared" si="11"/>
        <v>1</v>
      </c>
      <c r="K190" s="54" t="s">
        <v>64</v>
      </c>
      <c r="L190" s="54" t="s">
        <v>7</v>
      </c>
      <c r="M190" s="62"/>
      <c r="N190" s="61"/>
      <c r="O190" s="61"/>
      <c r="P190" s="63"/>
      <c r="Q190" s="61"/>
      <c r="R190" s="61"/>
      <c r="S190" s="63"/>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64">
        <f t="shared" si="12"/>
        <v>683784.7</v>
      </c>
      <c r="BB190" s="65">
        <f t="shared" si="13"/>
        <v>683784.7</v>
      </c>
      <c r="BC190" s="84" t="str">
        <f t="shared" si="14"/>
        <v>INR  Six Lakh Eighty Three Thousand Seven Hundred &amp; Eighty Four  and Paise Seventy Only</v>
      </c>
      <c r="BD190" s="78">
        <v>1864.81</v>
      </c>
      <c r="BE190" s="1">
        <f t="shared" si="10"/>
        <v>2109.473072</v>
      </c>
      <c r="BF190" s="77"/>
      <c r="BG190" s="77"/>
      <c r="BH190" s="77"/>
      <c r="IE190" s="16"/>
      <c r="IF190" s="16"/>
      <c r="IG190" s="16"/>
      <c r="IH190" s="16"/>
      <c r="II190" s="16"/>
    </row>
    <row r="191" spans="1:243" s="15" customFormat="1" ht="242.25" customHeight="1">
      <c r="A191" s="27">
        <v>179</v>
      </c>
      <c r="B191" s="72" t="s">
        <v>522</v>
      </c>
      <c r="C191" s="48" t="s">
        <v>230</v>
      </c>
      <c r="D191" s="69">
        <v>194.5</v>
      </c>
      <c r="E191" s="70" t="s">
        <v>359</v>
      </c>
      <c r="F191" s="71">
        <v>3600.43</v>
      </c>
      <c r="G191" s="61"/>
      <c r="H191" s="52"/>
      <c r="I191" s="51" t="s">
        <v>39</v>
      </c>
      <c r="J191" s="53">
        <f t="shared" si="11"/>
        <v>1</v>
      </c>
      <c r="K191" s="54" t="s">
        <v>64</v>
      </c>
      <c r="L191" s="54" t="s">
        <v>7</v>
      </c>
      <c r="M191" s="62"/>
      <c r="N191" s="61"/>
      <c r="O191" s="61"/>
      <c r="P191" s="63"/>
      <c r="Q191" s="61"/>
      <c r="R191" s="61"/>
      <c r="S191" s="63"/>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64">
        <f t="shared" si="12"/>
        <v>700283.64</v>
      </c>
      <c r="BB191" s="65">
        <f t="shared" si="13"/>
        <v>700283.64</v>
      </c>
      <c r="BC191" s="84" t="str">
        <f t="shared" si="14"/>
        <v>INR  Seven Lakh Two Hundred &amp; Eighty Three  and Paise Sixty Four Only</v>
      </c>
      <c r="BD191" s="78">
        <v>3182.84</v>
      </c>
      <c r="BE191" s="1">
        <f t="shared" si="10"/>
        <v>3600.428608</v>
      </c>
      <c r="BF191" s="77"/>
      <c r="BG191" s="77"/>
      <c r="BH191" s="77"/>
      <c r="IE191" s="16"/>
      <c r="IF191" s="16"/>
      <c r="IG191" s="16"/>
      <c r="IH191" s="16"/>
      <c r="II191" s="16"/>
    </row>
    <row r="192" spans="1:243" s="15" customFormat="1" ht="256.5">
      <c r="A192" s="27">
        <v>180</v>
      </c>
      <c r="B192" s="72" t="s">
        <v>581</v>
      </c>
      <c r="C192" s="48" t="s">
        <v>231</v>
      </c>
      <c r="D192" s="69">
        <v>1283.743</v>
      </c>
      <c r="E192" s="70" t="s">
        <v>324</v>
      </c>
      <c r="F192" s="71">
        <v>1563.32</v>
      </c>
      <c r="G192" s="61"/>
      <c r="H192" s="52"/>
      <c r="I192" s="51" t="s">
        <v>39</v>
      </c>
      <c r="J192" s="53">
        <f t="shared" si="11"/>
        <v>1</v>
      </c>
      <c r="K192" s="54" t="s">
        <v>64</v>
      </c>
      <c r="L192" s="54" t="s">
        <v>7</v>
      </c>
      <c r="M192" s="62"/>
      <c r="N192" s="61"/>
      <c r="O192" s="61"/>
      <c r="P192" s="63"/>
      <c r="Q192" s="61"/>
      <c r="R192" s="61"/>
      <c r="S192" s="63"/>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64">
        <f t="shared" si="12"/>
        <v>2006901.11</v>
      </c>
      <c r="BB192" s="65">
        <f t="shared" si="13"/>
        <v>2006901.11</v>
      </c>
      <c r="BC192" s="84" t="str">
        <f t="shared" si="14"/>
        <v>INR  Twenty Lakh Six Thousand Nine Hundred &amp; One  and Paise Eleven Only</v>
      </c>
      <c r="BD192" s="78">
        <v>1382</v>
      </c>
      <c r="BE192" s="1">
        <f t="shared" si="10"/>
        <v>1563.3184</v>
      </c>
      <c r="BF192" s="77"/>
      <c r="BG192" s="77"/>
      <c r="BH192" s="77"/>
      <c r="IE192" s="16"/>
      <c r="IF192" s="16"/>
      <c r="IG192" s="16"/>
      <c r="IH192" s="16"/>
      <c r="II192" s="16"/>
    </row>
    <row r="193" spans="1:243" s="15" customFormat="1" ht="142.5">
      <c r="A193" s="27">
        <v>181</v>
      </c>
      <c r="B193" s="72" t="s">
        <v>524</v>
      </c>
      <c r="C193" s="48" t="s">
        <v>232</v>
      </c>
      <c r="D193" s="69">
        <v>684.66</v>
      </c>
      <c r="E193" s="70" t="s">
        <v>324</v>
      </c>
      <c r="F193" s="71">
        <v>16.29</v>
      </c>
      <c r="G193" s="61"/>
      <c r="H193" s="52"/>
      <c r="I193" s="51" t="s">
        <v>39</v>
      </c>
      <c r="J193" s="53">
        <f t="shared" si="11"/>
        <v>1</v>
      </c>
      <c r="K193" s="54" t="s">
        <v>64</v>
      </c>
      <c r="L193" s="54" t="s">
        <v>7</v>
      </c>
      <c r="M193" s="62"/>
      <c r="N193" s="61"/>
      <c r="O193" s="61"/>
      <c r="P193" s="63"/>
      <c r="Q193" s="61"/>
      <c r="R193" s="61"/>
      <c r="S193" s="63"/>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64">
        <f t="shared" si="12"/>
        <v>11153.11</v>
      </c>
      <c r="BB193" s="65">
        <f t="shared" si="13"/>
        <v>11153.11</v>
      </c>
      <c r="BC193" s="84" t="str">
        <f t="shared" si="14"/>
        <v>INR  Eleven Thousand One Hundred &amp; Fifty Three  and Paise Eleven Only</v>
      </c>
      <c r="BD193" s="78">
        <v>14.4</v>
      </c>
      <c r="BE193" s="1">
        <f t="shared" si="10"/>
        <v>16.28928</v>
      </c>
      <c r="BF193" s="77"/>
      <c r="BG193" s="77"/>
      <c r="BH193" s="77"/>
      <c r="IE193" s="16"/>
      <c r="IF193" s="16"/>
      <c r="IG193" s="16"/>
      <c r="IH193" s="16"/>
      <c r="II193" s="16"/>
    </row>
    <row r="194" spans="1:243" s="15" customFormat="1" ht="195.75" customHeight="1">
      <c r="A194" s="27">
        <v>182</v>
      </c>
      <c r="B194" s="72" t="s">
        <v>582</v>
      </c>
      <c r="C194" s="48" t="s">
        <v>233</v>
      </c>
      <c r="D194" s="69">
        <v>77.02</v>
      </c>
      <c r="E194" s="70" t="s">
        <v>359</v>
      </c>
      <c r="F194" s="71">
        <v>2127.2</v>
      </c>
      <c r="G194" s="61"/>
      <c r="H194" s="52"/>
      <c r="I194" s="51" t="s">
        <v>39</v>
      </c>
      <c r="J194" s="53">
        <f t="shared" si="11"/>
        <v>1</v>
      </c>
      <c r="K194" s="54" t="s">
        <v>64</v>
      </c>
      <c r="L194" s="54" t="s">
        <v>7</v>
      </c>
      <c r="M194" s="62"/>
      <c r="N194" s="61"/>
      <c r="O194" s="61"/>
      <c r="P194" s="63"/>
      <c r="Q194" s="61"/>
      <c r="R194" s="61"/>
      <c r="S194" s="63"/>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64">
        <f t="shared" si="12"/>
        <v>163836.94</v>
      </c>
      <c r="BB194" s="65">
        <f t="shared" si="13"/>
        <v>163836.94</v>
      </c>
      <c r="BC194" s="84" t="str">
        <f t="shared" si="14"/>
        <v>INR  One Lakh Sixty Three Thousand Eight Hundred &amp; Thirty Six  and Paise Ninety Four Only</v>
      </c>
      <c r="BD194" s="78">
        <v>1880.48</v>
      </c>
      <c r="BE194" s="1">
        <f t="shared" si="10"/>
        <v>2127.198976</v>
      </c>
      <c r="BF194" s="77"/>
      <c r="BG194" s="77"/>
      <c r="BH194" s="77"/>
      <c r="IE194" s="16"/>
      <c r="IF194" s="16"/>
      <c r="IG194" s="16"/>
      <c r="IH194" s="16"/>
      <c r="II194" s="16"/>
    </row>
    <row r="195" spans="1:243" s="15" customFormat="1" ht="27">
      <c r="A195" s="27">
        <v>183</v>
      </c>
      <c r="B195" s="68" t="s">
        <v>316</v>
      </c>
      <c r="C195" s="48" t="s">
        <v>234</v>
      </c>
      <c r="D195" s="49"/>
      <c r="E195" s="50"/>
      <c r="F195" s="51"/>
      <c r="G195" s="52"/>
      <c r="H195" s="52"/>
      <c r="I195" s="51"/>
      <c r="J195" s="53"/>
      <c r="K195" s="54"/>
      <c r="L195" s="54"/>
      <c r="M195" s="55"/>
      <c r="N195" s="56"/>
      <c r="O195" s="56"/>
      <c r="P195" s="57"/>
      <c r="Q195" s="56"/>
      <c r="R195" s="56"/>
      <c r="S195" s="57"/>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9"/>
      <c r="BB195" s="60"/>
      <c r="BC195" s="84"/>
      <c r="BD195" s="80"/>
      <c r="BE195" s="1">
        <f t="shared" si="10"/>
        <v>0</v>
      </c>
      <c r="BF195" s="77"/>
      <c r="BG195" s="77"/>
      <c r="BH195" s="77"/>
      <c r="IE195" s="16"/>
      <c r="IF195" s="16"/>
      <c r="IG195" s="16"/>
      <c r="IH195" s="16"/>
      <c r="II195" s="16"/>
    </row>
    <row r="196" spans="1:243" s="15" customFormat="1" ht="54">
      <c r="A196" s="27">
        <v>184</v>
      </c>
      <c r="B196" s="72" t="s">
        <v>426</v>
      </c>
      <c r="C196" s="48" t="s">
        <v>235</v>
      </c>
      <c r="D196" s="69">
        <v>1</v>
      </c>
      <c r="E196" s="70" t="s">
        <v>311</v>
      </c>
      <c r="F196" s="71">
        <v>4674.12</v>
      </c>
      <c r="G196" s="61"/>
      <c r="H196" s="52"/>
      <c r="I196" s="51" t="s">
        <v>39</v>
      </c>
      <c r="J196" s="53">
        <f aca="true" t="shared" si="15" ref="J196:J243">IF(I196="Less(-)",-1,1)</f>
        <v>1</v>
      </c>
      <c r="K196" s="54" t="s">
        <v>64</v>
      </c>
      <c r="L196" s="54" t="s">
        <v>7</v>
      </c>
      <c r="M196" s="62"/>
      <c r="N196" s="61"/>
      <c r="O196" s="61"/>
      <c r="P196" s="63"/>
      <c r="Q196" s="61"/>
      <c r="R196" s="61"/>
      <c r="S196" s="63"/>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64">
        <f aca="true" t="shared" si="16" ref="BA196:BA243">total_amount_ba($B$2,$D$2,D196,F196,J196,K196,M196)</f>
        <v>4674.12</v>
      </c>
      <c r="BB196" s="65">
        <f aca="true" t="shared" si="17" ref="BB196:BB243">BA196+SUM(N196:AZ196)</f>
        <v>4674.12</v>
      </c>
      <c r="BC196" s="84" t="str">
        <f aca="true" t="shared" si="18" ref="BC196:BC243">SpellNumber(L196,BB196)</f>
        <v>INR  Four Thousand Six Hundred &amp; Seventy Four  and Paise Twelve Only</v>
      </c>
      <c r="BD196" s="78">
        <v>4132</v>
      </c>
      <c r="BE196" s="1">
        <f t="shared" si="10"/>
        <v>4674.1184</v>
      </c>
      <c r="BF196" s="77"/>
      <c r="BG196" s="77"/>
      <c r="BH196" s="77"/>
      <c r="IE196" s="16"/>
      <c r="IF196" s="16"/>
      <c r="IG196" s="16"/>
      <c r="IH196" s="16"/>
      <c r="II196" s="16"/>
    </row>
    <row r="197" spans="1:243" s="15" customFormat="1" ht="135">
      <c r="A197" s="27">
        <v>185</v>
      </c>
      <c r="B197" s="72" t="s">
        <v>427</v>
      </c>
      <c r="C197" s="48" t="s">
        <v>236</v>
      </c>
      <c r="D197" s="69">
        <v>1</v>
      </c>
      <c r="E197" s="70" t="s">
        <v>311</v>
      </c>
      <c r="F197" s="71">
        <v>5471.61</v>
      </c>
      <c r="G197" s="61"/>
      <c r="H197" s="52"/>
      <c r="I197" s="51" t="s">
        <v>39</v>
      </c>
      <c r="J197" s="53">
        <f t="shared" si="15"/>
        <v>1</v>
      </c>
      <c r="K197" s="54" t="s">
        <v>64</v>
      </c>
      <c r="L197" s="54" t="s">
        <v>7</v>
      </c>
      <c r="M197" s="62"/>
      <c r="N197" s="61"/>
      <c r="O197" s="61"/>
      <c r="P197" s="63"/>
      <c r="Q197" s="61"/>
      <c r="R197" s="61"/>
      <c r="S197" s="63"/>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64">
        <f t="shared" si="16"/>
        <v>5471.61</v>
      </c>
      <c r="BB197" s="65">
        <f t="shared" si="17"/>
        <v>5471.61</v>
      </c>
      <c r="BC197" s="84" t="str">
        <f t="shared" si="18"/>
        <v>INR  Five Thousand Four Hundred &amp; Seventy One  and Paise Sixty One Only</v>
      </c>
      <c r="BD197" s="78">
        <v>4837</v>
      </c>
      <c r="BE197" s="1">
        <f t="shared" si="10"/>
        <v>5471.6144</v>
      </c>
      <c r="BF197" s="77"/>
      <c r="BG197" s="77"/>
      <c r="BH197" s="77"/>
      <c r="IE197" s="16"/>
      <c r="IF197" s="16"/>
      <c r="IG197" s="16"/>
      <c r="IH197" s="16"/>
      <c r="II197" s="16"/>
    </row>
    <row r="198" spans="1:243" s="15" customFormat="1" ht="121.5">
      <c r="A198" s="27">
        <v>186</v>
      </c>
      <c r="B198" s="72" t="s">
        <v>428</v>
      </c>
      <c r="C198" s="48" t="s">
        <v>237</v>
      </c>
      <c r="D198" s="69">
        <v>1</v>
      </c>
      <c r="E198" s="70" t="s">
        <v>311</v>
      </c>
      <c r="F198" s="71">
        <v>2764.65</v>
      </c>
      <c r="G198" s="61"/>
      <c r="H198" s="52"/>
      <c r="I198" s="51" t="s">
        <v>39</v>
      </c>
      <c r="J198" s="53">
        <f t="shared" si="15"/>
        <v>1</v>
      </c>
      <c r="K198" s="54" t="s">
        <v>64</v>
      </c>
      <c r="L198" s="54" t="s">
        <v>7</v>
      </c>
      <c r="M198" s="62"/>
      <c r="N198" s="61"/>
      <c r="O198" s="61"/>
      <c r="P198" s="63"/>
      <c r="Q198" s="61"/>
      <c r="R198" s="61"/>
      <c r="S198" s="63"/>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64">
        <f t="shared" si="16"/>
        <v>2764.65</v>
      </c>
      <c r="BB198" s="65">
        <f t="shared" si="17"/>
        <v>2764.65</v>
      </c>
      <c r="BC198" s="84" t="str">
        <f t="shared" si="18"/>
        <v>INR  Two Thousand Seven Hundred &amp; Sixty Four  and Paise Sixty Five Only</v>
      </c>
      <c r="BD198" s="78">
        <v>2444</v>
      </c>
      <c r="BE198" s="1">
        <f t="shared" si="10"/>
        <v>2764.6528</v>
      </c>
      <c r="BF198" s="77"/>
      <c r="BG198" s="77"/>
      <c r="BH198" s="77"/>
      <c r="IE198" s="16"/>
      <c r="IF198" s="16"/>
      <c r="IG198" s="16"/>
      <c r="IH198" s="16"/>
      <c r="II198" s="16"/>
    </row>
    <row r="199" spans="1:243" s="15" customFormat="1" ht="99" customHeight="1">
      <c r="A199" s="27">
        <v>187</v>
      </c>
      <c r="B199" s="72" t="s">
        <v>429</v>
      </c>
      <c r="C199" s="48" t="s">
        <v>238</v>
      </c>
      <c r="D199" s="69">
        <v>1</v>
      </c>
      <c r="E199" s="70" t="s">
        <v>311</v>
      </c>
      <c r="F199" s="71">
        <v>2960.35</v>
      </c>
      <c r="G199" s="61"/>
      <c r="H199" s="52"/>
      <c r="I199" s="51" t="s">
        <v>39</v>
      </c>
      <c r="J199" s="53">
        <f t="shared" si="15"/>
        <v>1</v>
      </c>
      <c r="K199" s="54" t="s">
        <v>64</v>
      </c>
      <c r="L199" s="54" t="s">
        <v>7</v>
      </c>
      <c r="M199" s="62"/>
      <c r="N199" s="61"/>
      <c r="O199" s="61"/>
      <c r="P199" s="63"/>
      <c r="Q199" s="61"/>
      <c r="R199" s="61"/>
      <c r="S199" s="63"/>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64">
        <f t="shared" si="16"/>
        <v>2960.35</v>
      </c>
      <c r="BB199" s="65">
        <f t="shared" si="17"/>
        <v>2960.35</v>
      </c>
      <c r="BC199" s="84" t="str">
        <f t="shared" si="18"/>
        <v>INR  Two Thousand Nine Hundred &amp; Sixty  and Paise Thirty Five Only</v>
      </c>
      <c r="BD199" s="78">
        <v>2617</v>
      </c>
      <c r="BE199" s="1">
        <f t="shared" si="10"/>
        <v>2960.3504</v>
      </c>
      <c r="BF199" s="77"/>
      <c r="BG199" s="77"/>
      <c r="BH199" s="77"/>
      <c r="IE199" s="16"/>
      <c r="IF199" s="16"/>
      <c r="IG199" s="16"/>
      <c r="IH199" s="16"/>
      <c r="II199" s="16"/>
    </row>
    <row r="200" spans="1:243" s="15" customFormat="1" ht="57" customHeight="1">
      <c r="A200" s="27">
        <v>188</v>
      </c>
      <c r="B200" s="72" t="s">
        <v>430</v>
      </c>
      <c r="C200" s="48" t="s">
        <v>239</v>
      </c>
      <c r="D200" s="69">
        <v>3</v>
      </c>
      <c r="E200" s="70" t="s">
        <v>310</v>
      </c>
      <c r="F200" s="71">
        <v>1444.54</v>
      </c>
      <c r="G200" s="61"/>
      <c r="H200" s="52"/>
      <c r="I200" s="51" t="s">
        <v>39</v>
      </c>
      <c r="J200" s="53">
        <f t="shared" si="15"/>
        <v>1</v>
      </c>
      <c r="K200" s="54" t="s">
        <v>64</v>
      </c>
      <c r="L200" s="54" t="s">
        <v>7</v>
      </c>
      <c r="M200" s="62"/>
      <c r="N200" s="61"/>
      <c r="O200" s="61"/>
      <c r="P200" s="63"/>
      <c r="Q200" s="61"/>
      <c r="R200" s="61"/>
      <c r="S200" s="63"/>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64">
        <f t="shared" si="16"/>
        <v>4333.62</v>
      </c>
      <c r="BB200" s="65">
        <f t="shared" si="17"/>
        <v>4333.62</v>
      </c>
      <c r="BC200" s="84" t="str">
        <f t="shared" si="18"/>
        <v>INR  Four Thousand Three Hundred &amp; Thirty Three  and Paise Sixty Two Only</v>
      </c>
      <c r="BD200" s="78">
        <v>1277</v>
      </c>
      <c r="BE200" s="1">
        <f t="shared" si="10"/>
        <v>1444.5424</v>
      </c>
      <c r="BF200" s="77"/>
      <c r="BG200" s="77"/>
      <c r="BH200" s="77"/>
      <c r="IE200" s="16"/>
      <c r="IF200" s="16"/>
      <c r="IG200" s="16"/>
      <c r="IH200" s="16"/>
      <c r="II200" s="16"/>
    </row>
    <row r="201" spans="1:243" s="15" customFormat="1" ht="43.5" customHeight="1">
      <c r="A201" s="27">
        <v>189</v>
      </c>
      <c r="B201" s="72" t="s">
        <v>431</v>
      </c>
      <c r="C201" s="48" t="s">
        <v>240</v>
      </c>
      <c r="D201" s="69">
        <v>1</v>
      </c>
      <c r="E201" s="70" t="s">
        <v>310</v>
      </c>
      <c r="F201" s="71">
        <v>4674.12</v>
      </c>
      <c r="G201" s="61"/>
      <c r="H201" s="52"/>
      <c r="I201" s="51" t="s">
        <v>39</v>
      </c>
      <c r="J201" s="53">
        <f t="shared" si="15"/>
        <v>1</v>
      </c>
      <c r="K201" s="54" t="s">
        <v>64</v>
      </c>
      <c r="L201" s="54" t="s">
        <v>7</v>
      </c>
      <c r="M201" s="62"/>
      <c r="N201" s="61"/>
      <c r="O201" s="61"/>
      <c r="P201" s="63"/>
      <c r="Q201" s="61"/>
      <c r="R201" s="61"/>
      <c r="S201" s="63"/>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64">
        <f t="shared" si="16"/>
        <v>4674.12</v>
      </c>
      <c r="BB201" s="65">
        <f t="shared" si="17"/>
        <v>4674.12</v>
      </c>
      <c r="BC201" s="84" t="str">
        <f t="shared" si="18"/>
        <v>INR  Four Thousand Six Hundred &amp; Seventy Four  and Paise Twelve Only</v>
      </c>
      <c r="BD201" s="78">
        <v>4132</v>
      </c>
      <c r="BE201" s="1">
        <f t="shared" si="10"/>
        <v>4674.1184</v>
      </c>
      <c r="BF201" s="77"/>
      <c r="BG201" s="77"/>
      <c r="BH201" s="77"/>
      <c r="IE201" s="16"/>
      <c r="IF201" s="16"/>
      <c r="IG201" s="16"/>
      <c r="IH201" s="16"/>
      <c r="II201" s="16"/>
    </row>
    <row r="202" spans="1:243" s="15" customFormat="1" ht="110.25" customHeight="1">
      <c r="A202" s="27">
        <v>190</v>
      </c>
      <c r="B202" s="72" t="s">
        <v>432</v>
      </c>
      <c r="C202" s="48" t="s">
        <v>241</v>
      </c>
      <c r="D202" s="69">
        <v>130</v>
      </c>
      <c r="E202" s="70" t="s">
        <v>312</v>
      </c>
      <c r="F202" s="71">
        <v>183.25</v>
      </c>
      <c r="G202" s="61"/>
      <c r="H202" s="52"/>
      <c r="I202" s="51" t="s">
        <v>39</v>
      </c>
      <c r="J202" s="53">
        <f t="shared" si="15"/>
        <v>1</v>
      </c>
      <c r="K202" s="54" t="s">
        <v>64</v>
      </c>
      <c r="L202" s="54" t="s">
        <v>7</v>
      </c>
      <c r="M202" s="62"/>
      <c r="N202" s="61"/>
      <c r="O202" s="61"/>
      <c r="P202" s="63"/>
      <c r="Q202" s="61"/>
      <c r="R202" s="61"/>
      <c r="S202" s="63"/>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64">
        <f t="shared" si="16"/>
        <v>23822.5</v>
      </c>
      <c r="BB202" s="65">
        <f t="shared" si="17"/>
        <v>23822.5</v>
      </c>
      <c r="BC202" s="84" t="str">
        <f t="shared" si="18"/>
        <v>INR  Twenty Three Thousand Eight Hundred &amp; Twenty Two  and Paise Fifty Only</v>
      </c>
      <c r="BD202" s="78">
        <v>162</v>
      </c>
      <c r="BE202" s="1">
        <f t="shared" si="10"/>
        <v>183.2544</v>
      </c>
      <c r="BF202" s="77"/>
      <c r="BG202" s="77"/>
      <c r="BH202" s="77"/>
      <c r="IE202" s="16"/>
      <c r="IF202" s="16"/>
      <c r="IG202" s="16"/>
      <c r="IH202" s="16"/>
      <c r="II202" s="16"/>
    </row>
    <row r="203" spans="1:243" s="15" customFormat="1" ht="112.5" customHeight="1">
      <c r="A203" s="27">
        <v>191</v>
      </c>
      <c r="B203" s="72" t="s">
        <v>433</v>
      </c>
      <c r="C203" s="48" t="s">
        <v>242</v>
      </c>
      <c r="D203" s="69">
        <v>210</v>
      </c>
      <c r="E203" s="70" t="s">
        <v>312</v>
      </c>
      <c r="F203" s="71">
        <v>183.25</v>
      </c>
      <c r="G203" s="61"/>
      <c r="H203" s="52"/>
      <c r="I203" s="51" t="s">
        <v>39</v>
      </c>
      <c r="J203" s="53">
        <f t="shared" si="15"/>
        <v>1</v>
      </c>
      <c r="K203" s="54" t="s">
        <v>64</v>
      </c>
      <c r="L203" s="54" t="s">
        <v>7</v>
      </c>
      <c r="M203" s="62"/>
      <c r="N203" s="61"/>
      <c r="O203" s="61"/>
      <c r="P203" s="63"/>
      <c r="Q203" s="61"/>
      <c r="R203" s="61"/>
      <c r="S203" s="63"/>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64">
        <f t="shared" si="16"/>
        <v>38482.5</v>
      </c>
      <c r="BB203" s="65">
        <f t="shared" si="17"/>
        <v>38482.5</v>
      </c>
      <c r="BC203" s="84" t="str">
        <f t="shared" si="18"/>
        <v>INR  Thirty Eight Thousand Four Hundred &amp; Eighty Two  and Paise Fifty Only</v>
      </c>
      <c r="BD203" s="78">
        <v>162</v>
      </c>
      <c r="BE203" s="1">
        <f t="shared" si="10"/>
        <v>183.2544</v>
      </c>
      <c r="BF203" s="77"/>
      <c r="BG203" s="77"/>
      <c r="BH203" s="77"/>
      <c r="IE203" s="16"/>
      <c r="IF203" s="16"/>
      <c r="IG203" s="16"/>
      <c r="IH203" s="16"/>
      <c r="II203" s="16"/>
    </row>
    <row r="204" spans="1:243" s="15" customFormat="1" ht="81">
      <c r="A204" s="27">
        <v>192</v>
      </c>
      <c r="B204" s="72" t="s">
        <v>434</v>
      </c>
      <c r="C204" s="48" t="s">
        <v>243</v>
      </c>
      <c r="D204" s="69">
        <v>8</v>
      </c>
      <c r="E204" s="70" t="s">
        <v>311</v>
      </c>
      <c r="F204" s="71">
        <v>256.78</v>
      </c>
      <c r="G204" s="61"/>
      <c r="H204" s="52"/>
      <c r="I204" s="51" t="s">
        <v>39</v>
      </c>
      <c r="J204" s="53">
        <f t="shared" si="15"/>
        <v>1</v>
      </c>
      <c r="K204" s="54" t="s">
        <v>64</v>
      </c>
      <c r="L204" s="54" t="s">
        <v>7</v>
      </c>
      <c r="M204" s="62"/>
      <c r="N204" s="61"/>
      <c r="O204" s="61"/>
      <c r="P204" s="63"/>
      <c r="Q204" s="61"/>
      <c r="R204" s="61"/>
      <c r="S204" s="63"/>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64">
        <f t="shared" si="16"/>
        <v>2054.24</v>
      </c>
      <c r="BB204" s="65">
        <f t="shared" si="17"/>
        <v>2054.24</v>
      </c>
      <c r="BC204" s="84" t="str">
        <f t="shared" si="18"/>
        <v>INR  Two Thousand  &amp;Fifty Four  and Paise Twenty Four Only</v>
      </c>
      <c r="BD204" s="78">
        <v>227</v>
      </c>
      <c r="BE204" s="1">
        <f t="shared" si="10"/>
        <v>256.7824</v>
      </c>
      <c r="BF204" s="77"/>
      <c r="BG204" s="77"/>
      <c r="BH204" s="77"/>
      <c r="IE204" s="16"/>
      <c r="IF204" s="16"/>
      <c r="IG204" s="16"/>
      <c r="IH204" s="16"/>
      <c r="II204" s="16"/>
    </row>
    <row r="205" spans="1:243" s="15" customFormat="1" ht="73.5" customHeight="1">
      <c r="A205" s="27">
        <v>193</v>
      </c>
      <c r="B205" s="72" t="s">
        <v>435</v>
      </c>
      <c r="C205" s="48" t="s">
        <v>244</v>
      </c>
      <c r="D205" s="69">
        <v>24</v>
      </c>
      <c r="E205" s="70" t="s">
        <v>311</v>
      </c>
      <c r="F205" s="71">
        <v>113.12</v>
      </c>
      <c r="G205" s="61"/>
      <c r="H205" s="52"/>
      <c r="I205" s="51" t="s">
        <v>39</v>
      </c>
      <c r="J205" s="53">
        <f t="shared" si="15"/>
        <v>1</v>
      </c>
      <c r="K205" s="54" t="s">
        <v>64</v>
      </c>
      <c r="L205" s="54" t="s">
        <v>7</v>
      </c>
      <c r="M205" s="62"/>
      <c r="N205" s="61"/>
      <c r="O205" s="61"/>
      <c r="P205" s="63"/>
      <c r="Q205" s="61"/>
      <c r="R205" s="61"/>
      <c r="S205" s="63"/>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64">
        <f t="shared" si="16"/>
        <v>2714.88</v>
      </c>
      <c r="BB205" s="65">
        <f t="shared" si="17"/>
        <v>2714.88</v>
      </c>
      <c r="BC205" s="84" t="str">
        <f t="shared" si="18"/>
        <v>INR  Two Thousand Seven Hundred &amp; Fourteen  and Paise Eighty Eight Only</v>
      </c>
      <c r="BD205" s="78">
        <v>100</v>
      </c>
      <c r="BE205" s="1">
        <f t="shared" si="10"/>
        <v>113.12</v>
      </c>
      <c r="BF205" s="77"/>
      <c r="BG205" s="77"/>
      <c r="BH205" s="77"/>
      <c r="IE205" s="16"/>
      <c r="IF205" s="16"/>
      <c r="IG205" s="16"/>
      <c r="IH205" s="16"/>
      <c r="II205" s="16"/>
    </row>
    <row r="206" spans="1:243" s="15" customFormat="1" ht="40.5">
      <c r="A206" s="27">
        <v>194</v>
      </c>
      <c r="B206" s="72" t="s">
        <v>436</v>
      </c>
      <c r="C206" s="48" t="s">
        <v>245</v>
      </c>
      <c r="D206" s="69">
        <v>130</v>
      </c>
      <c r="E206" s="70" t="s">
        <v>312</v>
      </c>
      <c r="F206" s="71">
        <v>278.28</v>
      </c>
      <c r="G206" s="61"/>
      <c r="H206" s="52"/>
      <c r="I206" s="51" t="s">
        <v>39</v>
      </c>
      <c r="J206" s="53">
        <f t="shared" si="15"/>
        <v>1</v>
      </c>
      <c r="K206" s="54" t="s">
        <v>64</v>
      </c>
      <c r="L206" s="54" t="s">
        <v>7</v>
      </c>
      <c r="M206" s="62"/>
      <c r="N206" s="61"/>
      <c r="O206" s="61"/>
      <c r="P206" s="63"/>
      <c r="Q206" s="61"/>
      <c r="R206" s="61"/>
      <c r="S206" s="63"/>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64">
        <f t="shared" si="16"/>
        <v>36176.4</v>
      </c>
      <c r="BB206" s="65">
        <f t="shared" si="17"/>
        <v>36176.4</v>
      </c>
      <c r="BC206" s="84" t="str">
        <f t="shared" si="18"/>
        <v>INR  Thirty Six Thousand One Hundred &amp; Seventy Six  and Paise Forty Only</v>
      </c>
      <c r="BD206" s="78">
        <v>246</v>
      </c>
      <c r="BE206" s="1">
        <f t="shared" si="10"/>
        <v>278.2752</v>
      </c>
      <c r="BF206" s="77"/>
      <c r="BG206" s="77"/>
      <c r="BH206" s="77"/>
      <c r="IE206" s="16"/>
      <c r="IF206" s="16"/>
      <c r="IG206" s="16"/>
      <c r="IH206" s="16"/>
      <c r="II206" s="16"/>
    </row>
    <row r="207" spans="1:243" s="15" customFormat="1" ht="40.5">
      <c r="A207" s="27">
        <v>195</v>
      </c>
      <c r="B207" s="72" t="s">
        <v>437</v>
      </c>
      <c r="C207" s="48" t="s">
        <v>246</v>
      </c>
      <c r="D207" s="69">
        <v>210</v>
      </c>
      <c r="E207" s="70" t="s">
        <v>312</v>
      </c>
      <c r="F207" s="71">
        <v>373.3</v>
      </c>
      <c r="G207" s="61"/>
      <c r="H207" s="52"/>
      <c r="I207" s="51" t="s">
        <v>39</v>
      </c>
      <c r="J207" s="53">
        <f t="shared" si="15"/>
        <v>1</v>
      </c>
      <c r="K207" s="54" t="s">
        <v>64</v>
      </c>
      <c r="L207" s="54" t="s">
        <v>7</v>
      </c>
      <c r="M207" s="62"/>
      <c r="N207" s="61"/>
      <c r="O207" s="61"/>
      <c r="P207" s="63"/>
      <c r="Q207" s="61"/>
      <c r="R207" s="61"/>
      <c r="S207" s="63"/>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64">
        <f t="shared" si="16"/>
        <v>78393</v>
      </c>
      <c r="BB207" s="65">
        <f t="shared" si="17"/>
        <v>78393</v>
      </c>
      <c r="BC207" s="84" t="str">
        <f t="shared" si="18"/>
        <v>INR  Seventy Eight Thousand Three Hundred &amp; Ninety Three  Only</v>
      </c>
      <c r="BD207" s="78">
        <v>330</v>
      </c>
      <c r="BE207" s="1">
        <f aca="true" t="shared" si="19" ref="BE207:BE237">BD207*1.12*1.01</f>
        <v>373.296</v>
      </c>
      <c r="BF207" s="77"/>
      <c r="BG207" s="77"/>
      <c r="BH207" s="77"/>
      <c r="IE207" s="16"/>
      <c r="IF207" s="16"/>
      <c r="IG207" s="16"/>
      <c r="IH207" s="16"/>
      <c r="II207" s="16"/>
    </row>
    <row r="208" spans="1:243" s="15" customFormat="1" ht="67.5">
      <c r="A208" s="27">
        <v>196</v>
      </c>
      <c r="B208" s="72" t="s">
        <v>438</v>
      </c>
      <c r="C208" s="48" t="s">
        <v>247</v>
      </c>
      <c r="D208" s="69">
        <v>30</v>
      </c>
      <c r="E208" s="70" t="s">
        <v>312</v>
      </c>
      <c r="F208" s="71">
        <v>178.73</v>
      </c>
      <c r="G208" s="61"/>
      <c r="H208" s="52"/>
      <c r="I208" s="51" t="s">
        <v>39</v>
      </c>
      <c r="J208" s="53">
        <f t="shared" si="15"/>
        <v>1</v>
      </c>
      <c r="K208" s="54" t="s">
        <v>64</v>
      </c>
      <c r="L208" s="54" t="s">
        <v>7</v>
      </c>
      <c r="M208" s="62"/>
      <c r="N208" s="61"/>
      <c r="O208" s="61"/>
      <c r="P208" s="63"/>
      <c r="Q208" s="61"/>
      <c r="R208" s="61"/>
      <c r="S208" s="63"/>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64">
        <f t="shared" si="16"/>
        <v>5361.9</v>
      </c>
      <c r="BB208" s="65">
        <f t="shared" si="17"/>
        <v>5361.9</v>
      </c>
      <c r="BC208" s="84" t="str">
        <f t="shared" si="18"/>
        <v>INR  Five Thousand Three Hundred &amp; Sixty One  and Paise Ninety Only</v>
      </c>
      <c r="BD208" s="78">
        <v>158</v>
      </c>
      <c r="BE208" s="1">
        <f t="shared" si="19"/>
        <v>178.7296</v>
      </c>
      <c r="BF208" s="77"/>
      <c r="BG208" s="77"/>
      <c r="BH208" s="77"/>
      <c r="IE208" s="16"/>
      <c r="IF208" s="16"/>
      <c r="IG208" s="16"/>
      <c r="IH208" s="16"/>
      <c r="II208" s="16"/>
    </row>
    <row r="209" spans="1:243" s="15" customFormat="1" ht="67.5">
      <c r="A209" s="27">
        <v>197</v>
      </c>
      <c r="B209" s="72" t="s">
        <v>438</v>
      </c>
      <c r="C209" s="48" t="s">
        <v>248</v>
      </c>
      <c r="D209" s="69">
        <v>80</v>
      </c>
      <c r="E209" s="70" t="s">
        <v>312</v>
      </c>
      <c r="F209" s="71">
        <v>144.79</v>
      </c>
      <c r="G209" s="61"/>
      <c r="H209" s="52"/>
      <c r="I209" s="51" t="s">
        <v>39</v>
      </c>
      <c r="J209" s="53">
        <f t="shared" si="15"/>
        <v>1</v>
      </c>
      <c r="K209" s="54" t="s">
        <v>64</v>
      </c>
      <c r="L209" s="54" t="s">
        <v>7</v>
      </c>
      <c r="M209" s="62"/>
      <c r="N209" s="61"/>
      <c r="O209" s="61"/>
      <c r="P209" s="63"/>
      <c r="Q209" s="61"/>
      <c r="R209" s="61"/>
      <c r="S209" s="63"/>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64">
        <f t="shared" si="16"/>
        <v>11583.2</v>
      </c>
      <c r="BB209" s="65">
        <f t="shared" si="17"/>
        <v>11583.2</v>
      </c>
      <c r="BC209" s="84" t="str">
        <f t="shared" si="18"/>
        <v>INR  Eleven Thousand Five Hundred &amp; Eighty Three  and Paise Twenty Only</v>
      </c>
      <c r="BD209" s="78">
        <v>128</v>
      </c>
      <c r="BE209" s="1">
        <f t="shared" si="19"/>
        <v>144.7936</v>
      </c>
      <c r="BF209" s="77"/>
      <c r="BG209" s="77"/>
      <c r="BH209" s="77"/>
      <c r="IE209" s="16"/>
      <c r="IF209" s="16"/>
      <c r="IG209" s="16"/>
      <c r="IH209" s="16"/>
      <c r="II209" s="16"/>
    </row>
    <row r="210" spans="1:243" s="15" customFormat="1" ht="67.5">
      <c r="A210" s="27">
        <v>198</v>
      </c>
      <c r="B210" s="72" t="s">
        <v>439</v>
      </c>
      <c r="C210" s="48" t="s">
        <v>249</v>
      </c>
      <c r="D210" s="69">
        <v>400</v>
      </c>
      <c r="E210" s="70" t="s">
        <v>312</v>
      </c>
      <c r="F210" s="71">
        <v>125.56</v>
      </c>
      <c r="G210" s="61"/>
      <c r="H210" s="52"/>
      <c r="I210" s="51" t="s">
        <v>39</v>
      </c>
      <c r="J210" s="53">
        <f t="shared" si="15"/>
        <v>1</v>
      </c>
      <c r="K210" s="54" t="s">
        <v>64</v>
      </c>
      <c r="L210" s="54" t="s">
        <v>7</v>
      </c>
      <c r="M210" s="62"/>
      <c r="N210" s="61"/>
      <c r="O210" s="61"/>
      <c r="P210" s="63"/>
      <c r="Q210" s="61"/>
      <c r="R210" s="61"/>
      <c r="S210" s="63"/>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64">
        <f>total_amount_ba($B$2,$D$2,D210,F210,J210,K210,M210)</f>
        <v>50224</v>
      </c>
      <c r="BB210" s="65">
        <f t="shared" si="17"/>
        <v>50224</v>
      </c>
      <c r="BC210" s="84" t="str">
        <f t="shared" si="18"/>
        <v>INR  Fifty Thousand Two Hundred &amp; Twenty Four  Only</v>
      </c>
      <c r="BD210" s="78">
        <v>111</v>
      </c>
      <c r="BE210" s="1">
        <f t="shared" si="19"/>
        <v>125.5632</v>
      </c>
      <c r="BF210" s="77"/>
      <c r="BG210" s="77"/>
      <c r="BH210" s="77"/>
      <c r="IE210" s="16"/>
      <c r="IF210" s="16"/>
      <c r="IG210" s="16"/>
      <c r="IH210" s="16"/>
      <c r="II210" s="16"/>
    </row>
    <row r="211" spans="1:243" s="15" customFormat="1" ht="74.25" customHeight="1">
      <c r="A211" s="27">
        <v>199</v>
      </c>
      <c r="B211" s="72" t="s">
        <v>440</v>
      </c>
      <c r="C211" s="48" t="s">
        <v>250</v>
      </c>
      <c r="D211" s="69">
        <v>2</v>
      </c>
      <c r="E211" s="70" t="s">
        <v>311</v>
      </c>
      <c r="F211" s="71">
        <v>1234.14</v>
      </c>
      <c r="G211" s="61"/>
      <c r="H211" s="52"/>
      <c r="I211" s="51" t="s">
        <v>39</v>
      </c>
      <c r="J211" s="53">
        <f t="shared" si="15"/>
        <v>1</v>
      </c>
      <c r="K211" s="54" t="s">
        <v>64</v>
      </c>
      <c r="L211" s="54" t="s">
        <v>7</v>
      </c>
      <c r="M211" s="62"/>
      <c r="N211" s="61"/>
      <c r="O211" s="61"/>
      <c r="P211" s="63"/>
      <c r="Q211" s="61"/>
      <c r="R211" s="61"/>
      <c r="S211" s="63"/>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64">
        <f t="shared" si="16"/>
        <v>2468.28</v>
      </c>
      <c r="BB211" s="65">
        <f t="shared" si="17"/>
        <v>2468.28</v>
      </c>
      <c r="BC211" s="84" t="str">
        <f t="shared" si="18"/>
        <v>INR  Two Thousand Four Hundred &amp; Sixty Eight  and Paise Twenty Eight Only</v>
      </c>
      <c r="BD211" s="78">
        <v>1091</v>
      </c>
      <c r="BE211" s="1">
        <f t="shared" si="19"/>
        <v>1234.1392</v>
      </c>
      <c r="BF211" s="77"/>
      <c r="BG211" s="77"/>
      <c r="BH211" s="77"/>
      <c r="IE211" s="16"/>
      <c r="IF211" s="16"/>
      <c r="IG211" s="16"/>
      <c r="IH211" s="16"/>
      <c r="II211" s="16"/>
    </row>
    <row r="212" spans="1:243" s="15" customFormat="1" ht="42" customHeight="1">
      <c r="A212" s="27">
        <v>200</v>
      </c>
      <c r="B212" s="72" t="s">
        <v>535</v>
      </c>
      <c r="C212" s="48" t="s">
        <v>251</v>
      </c>
      <c r="D212" s="69">
        <v>2</v>
      </c>
      <c r="E212" s="70" t="s">
        <v>311</v>
      </c>
      <c r="F212" s="71">
        <v>329.18</v>
      </c>
      <c r="G212" s="61"/>
      <c r="H212" s="52"/>
      <c r="I212" s="51" t="s">
        <v>39</v>
      </c>
      <c r="J212" s="53">
        <f t="shared" si="15"/>
        <v>1</v>
      </c>
      <c r="K212" s="54" t="s">
        <v>64</v>
      </c>
      <c r="L212" s="54" t="s">
        <v>7</v>
      </c>
      <c r="M212" s="62"/>
      <c r="N212" s="61"/>
      <c r="O212" s="61"/>
      <c r="P212" s="63"/>
      <c r="Q212" s="61"/>
      <c r="R212" s="61"/>
      <c r="S212" s="63"/>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64">
        <f t="shared" si="16"/>
        <v>658.36</v>
      </c>
      <c r="BB212" s="65">
        <f t="shared" si="17"/>
        <v>658.36</v>
      </c>
      <c r="BC212" s="84" t="str">
        <f t="shared" si="18"/>
        <v>INR  Six Hundred &amp; Fifty Eight  and Paise Thirty Six Only</v>
      </c>
      <c r="BD212" s="78">
        <v>291</v>
      </c>
      <c r="BE212" s="1">
        <f t="shared" si="19"/>
        <v>329.1792</v>
      </c>
      <c r="BF212" s="77"/>
      <c r="BG212" s="77"/>
      <c r="BH212" s="77"/>
      <c r="IE212" s="16"/>
      <c r="IF212" s="16"/>
      <c r="IG212" s="16"/>
      <c r="IH212" s="16"/>
      <c r="II212" s="16"/>
    </row>
    <row r="213" spans="1:243" s="15" customFormat="1" ht="82.5" customHeight="1">
      <c r="A213" s="27">
        <v>201</v>
      </c>
      <c r="B213" s="72" t="s">
        <v>536</v>
      </c>
      <c r="C213" s="48" t="s">
        <v>252</v>
      </c>
      <c r="D213" s="69">
        <v>2</v>
      </c>
      <c r="E213" s="70" t="s">
        <v>313</v>
      </c>
      <c r="F213" s="71">
        <v>399.31</v>
      </c>
      <c r="G213" s="61"/>
      <c r="H213" s="52"/>
      <c r="I213" s="51" t="s">
        <v>39</v>
      </c>
      <c r="J213" s="53">
        <f t="shared" si="15"/>
        <v>1</v>
      </c>
      <c r="K213" s="54" t="s">
        <v>64</v>
      </c>
      <c r="L213" s="54" t="s">
        <v>7</v>
      </c>
      <c r="M213" s="62"/>
      <c r="N213" s="61"/>
      <c r="O213" s="61"/>
      <c r="P213" s="63"/>
      <c r="Q213" s="61"/>
      <c r="R213" s="61"/>
      <c r="S213" s="63"/>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64">
        <f t="shared" si="16"/>
        <v>798.62</v>
      </c>
      <c r="BB213" s="65">
        <f t="shared" si="17"/>
        <v>798.62</v>
      </c>
      <c r="BC213" s="84" t="str">
        <f t="shared" si="18"/>
        <v>INR  Seven Hundred &amp; Ninety Eight  and Paise Sixty Two Only</v>
      </c>
      <c r="BD213" s="78">
        <v>353</v>
      </c>
      <c r="BE213" s="1">
        <f t="shared" si="19"/>
        <v>399.3136</v>
      </c>
      <c r="BF213" s="77"/>
      <c r="BG213" s="77"/>
      <c r="BH213" s="77"/>
      <c r="IE213" s="16"/>
      <c r="IF213" s="16"/>
      <c r="IG213" s="16"/>
      <c r="IH213" s="16"/>
      <c r="II213" s="16"/>
    </row>
    <row r="214" spans="1:243" s="15" customFormat="1" ht="42.75">
      <c r="A214" s="27">
        <v>202</v>
      </c>
      <c r="B214" s="72" t="s">
        <v>537</v>
      </c>
      <c r="C214" s="48" t="s">
        <v>253</v>
      </c>
      <c r="D214" s="69">
        <v>2</v>
      </c>
      <c r="E214" s="70" t="s">
        <v>311</v>
      </c>
      <c r="F214" s="71">
        <v>145.92</v>
      </c>
      <c r="G214" s="61"/>
      <c r="H214" s="52"/>
      <c r="I214" s="51" t="s">
        <v>39</v>
      </c>
      <c r="J214" s="53">
        <f t="shared" si="15"/>
        <v>1</v>
      </c>
      <c r="K214" s="54" t="s">
        <v>64</v>
      </c>
      <c r="L214" s="54" t="s">
        <v>7</v>
      </c>
      <c r="M214" s="62"/>
      <c r="N214" s="61"/>
      <c r="O214" s="61"/>
      <c r="P214" s="63"/>
      <c r="Q214" s="61"/>
      <c r="R214" s="61"/>
      <c r="S214" s="63"/>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64">
        <f t="shared" si="16"/>
        <v>291.84</v>
      </c>
      <c r="BB214" s="65">
        <f t="shared" si="17"/>
        <v>291.84</v>
      </c>
      <c r="BC214" s="84" t="str">
        <f t="shared" si="18"/>
        <v>INR  Two Hundred &amp; Ninety One  and Paise Eighty Four Only</v>
      </c>
      <c r="BD214" s="78">
        <v>129</v>
      </c>
      <c r="BE214" s="1">
        <f t="shared" si="19"/>
        <v>145.9248</v>
      </c>
      <c r="BF214" s="77"/>
      <c r="BG214" s="77"/>
      <c r="BH214" s="77"/>
      <c r="IE214" s="16"/>
      <c r="IF214" s="16"/>
      <c r="IG214" s="16"/>
      <c r="IH214" s="16"/>
      <c r="II214" s="16"/>
    </row>
    <row r="215" spans="1:243" s="15" customFormat="1" ht="80.25" customHeight="1">
      <c r="A215" s="27">
        <v>203</v>
      </c>
      <c r="B215" s="72" t="s">
        <v>554</v>
      </c>
      <c r="C215" s="48" t="s">
        <v>254</v>
      </c>
      <c r="D215" s="69">
        <v>18</v>
      </c>
      <c r="E215" s="70" t="s">
        <v>311</v>
      </c>
      <c r="F215" s="71">
        <v>515.83</v>
      </c>
      <c r="G215" s="61"/>
      <c r="H215" s="52"/>
      <c r="I215" s="51" t="s">
        <v>39</v>
      </c>
      <c r="J215" s="53">
        <f t="shared" si="15"/>
        <v>1</v>
      </c>
      <c r="K215" s="54" t="s">
        <v>64</v>
      </c>
      <c r="L215" s="54" t="s">
        <v>7</v>
      </c>
      <c r="M215" s="62"/>
      <c r="N215" s="61"/>
      <c r="O215" s="61"/>
      <c r="P215" s="63"/>
      <c r="Q215" s="61"/>
      <c r="R215" s="61"/>
      <c r="S215" s="63"/>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64">
        <f t="shared" si="16"/>
        <v>9284.94</v>
      </c>
      <c r="BB215" s="65">
        <f t="shared" si="17"/>
        <v>9284.94</v>
      </c>
      <c r="BC215" s="84" t="str">
        <f t="shared" si="18"/>
        <v>INR  Nine Thousand Two Hundred &amp; Eighty Four  and Paise Ninety Four Only</v>
      </c>
      <c r="BD215" s="78">
        <v>456</v>
      </c>
      <c r="BE215" s="1">
        <f t="shared" si="19"/>
        <v>515.8272</v>
      </c>
      <c r="BF215" s="77"/>
      <c r="BG215" s="77"/>
      <c r="BH215" s="77"/>
      <c r="IE215" s="16"/>
      <c r="IF215" s="16"/>
      <c r="IG215" s="16"/>
      <c r="IH215" s="16"/>
      <c r="II215" s="16"/>
    </row>
    <row r="216" spans="1:243" s="15" customFormat="1" ht="128.25">
      <c r="A216" s="27">
        <v>204</v>
      </c>
      <c r="B216" s="72" t="s">
        <v>538</v>
      </c>
      <c r="C216" s="48" t="s">
        <v>255</v>
      </c>
      <c r="D216" s="69">
        <v>40</v>
      </c>
      <c r="E216" s="70" t="s">
        <v>353</v>
      </c>
      <c r="F216" s="71">
        <v>1349.52</v>
      </c>
      <c r="G216" s="61"/>
      <c r="H216" s="52"/>
      <c r="I216" s="51" t="s">
        <v>39</v>
      </c>
      <c r="J216" s="53">
        <f t="shared" si="15"/>
        <v>1</v>
      </c>
      <c r="K216" s="54" t="s">
        <v>64</v>
      </c>
      <c r="L216" s="54" t="s">
        <v>7</v>
      </c>
      <c r="M216" s="62"/>
      <c r="N216" s="61"/>
      <c r="O216" s="61"/>
      <c r="P216" s="63"/>
      <c r="Q216" s="61"/>
      <c r="R216" s="61"/>
      <c r="S216" s="63"/>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64">
        <f t="shared" si="16"/>
        <v>53980.8</v>
      </c>
      <c r="BB216" s="65">
        <f t="shared" si="17"/>
        <v>53980.8</v>
      </c>
      <c r="BC216" s="84" t="str">
        <f t="shared" si="18"/>
        <v>INR  Fifty Three Thousand Nine Hundred &amp; Eighty  and Paise Eighty Only</v>
      </c>
      <c r="BD216" s="78">
        <v>1193</v>
      </c>
      <c r="BE216" s="1">
        <f t="shared" si="19"/>
        <v>1349.5216</v>
      </c>
      <c r="BF216" s="77"/>
      <c r="BG216" s="77"/>
      <c r="BH216" s="77"/>
      <c r="IE216" s="16"/>
      <c r="IF216" s="16"/>
      <c r="IG216" s="16"/>
      <c r="IH216" s="16"/>
      <c r="II216" s="16"/>
    </row>
    <row r="217" spans="1:243" s="15" customFormat="1" ht="108">
      <c r="A217" s="27">
        <v>205</v>
      </c>
      <c r="B217" s="72" t="s">
        <v>444</v>
      </c>
      <c r="C217" s="48" t="s">
        <v>256</v>
      </c>
      <c r="D217" s="69">
        <v>180</v>
      </c>
      <c r="E217" s="70" t="s">
        <v>353</v>
      </c>
      <c r="F217" s="71">
        <v>1236.4</v>
      </c>
      <c r="G217" s="61"/>
      <c r="H217" s="52"/>
      <c r="I217" s="51" t="s">
        <v>39</v>
      </c>
      <c r="J217" s="53">
        <f t="shared" si="15"/>
        <v>1</v>
      </c>
      <c r="K217" s="54" t="s">
        <v>64</v>
      </c>
      <c r="L217" s="54" t="s">
        <v>7</v>
      </c>
      <c r="M217" s="62"/>
      <c r="N217" s="61"/>
      <c r="O217" s="61"/>
      <c r="P217" s="63"/>
      <c r="Q217" s="61"/>
      <c r="R217" s="61"/>
      <c r="S217" s="63"/>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64">
        <f t="shared" si="16"/>
        <v>222552</v>
      </c>
      <c r="BB217" s="65">
        <f t="shared" si="17"/>
        <v>222552</v>
      </c>
      <c r="BC217" s="84" t="str">
        <f t="shared" si="18"/>
        <v>INR  Two Lakh Twenty Two Thousand Five Hundred &amp; Fifty Two  Only</v>
      </c>
      <c r="BD217" s="78">
        <v>1093</v>
      </c>
      <c r="BE217" s="1">
        <f t="shared" si="19"/>
        <v>1236.4016</v>
      </c>
      <c r="BF217" s="77"/>
      <c r="BG217" s="77"/>
      <c r="BH217" s="77"/>
      <c r="IE217" s="16"/>
      <c r="IF217" s="16"/>
      <c r="IG217" s="16"/>
      <c r="IH217" s="16"/>
      <c r="II217" s="16"/>
    </row>
    <row r="218" spans="1:243" s="15" customFormat="1" ht="136.5" customHeight="1">
      <c r="A218" s="27">
        <v>206</v>
      </c>
      <c r="B218" s="72" t="s">
        <v>445</v>
      </c>
      <c r="C218" s="48" t="s">
        <v>257</v>
      </c>
      <c r="D218" s="69">
        <v>6</v>
      </c>
      <c r="E218" s="70" t="s">
        <v>353</v>
      </c>
      <c r="F218" s="71">
        <v>281.67</v>
      </c>
      <c r="G218" s="61"/>
      <c r="H218" s="52"/>
      <c r="I218" s="51" t="s">
        <v>39</v>
      </c>
      <c r="J218" s="53">
        <f>IF(I218="Less(-)",-1,1)</f>
        <v>1</v>
      </c>
      <c r="K218" s="54" t="s">
        <v>64</v>
      </c>
      <c r="L218" s="54" t="s">
        <v>7</v>
      </c>
      <c r="M218" s="62"/>
      <c r="N218" s="61"/>
      <c r="O218" s="61"/>
      <c r="P218" s="63"/>
      <c r="Q218" s="61"/>
      <c r="R218" s="61"/>
      <c r="S218" s="63"/>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64">
        <f>total_amount_ba($B$2,$D$2,D218,F218,J218,K218,M218)</f>
        <v>1690.02</v>
      </c>
      <c r="BB218" s="65">
        <f>BA218+SUM(N218:AZ218)</f>
        <v>1690.02</v>
      </c>
      <c r="BC218" s="84" t="str">
        <f>SpellNumber(L218,BB218)</f>
        <v>INR  One Thousand Six Hundred &amp; Ninety  and Paise Two Only</v>
      </c>
      <c r="BD218" s="78">
        <v>249</v>
      </c>
      <c r="BE218" s="1">
        <f t="shared" si="19"/>
        <v>281.6688</v>
      </c>
      <c r="BF218" s="77"/>
      <c r="BG218" s="77"/>
      <c r="BH218" s="77"/>
      <c r="IE218" s="16"/>
      <c r="IF218" s="16"/>
      <c r="IG218" s="16"/>
      <c r="IH218" s="16"/>
      <c r="II218" s="16"/>
    </row>
    <row r="219" spans="1:243" s="15" customFormat="1" ht="135" customHeight="1">
      <c r="A219" s="27">
        <v>207</v>
      </c>
      <c r="B219" s="72" t="s">
        <v>525</v>
      </c>
      <c r="C219" s="48" t="s">
        <v>258</v>
      </c>
      <c r="D219" s="69">
        <v>4</v>
      </c>
      <c r="E219" s="70" t="s">
        <v>353</v>
      </c>
      <c r="F219" s="71">
        <v>1061.07</v>
      </c>
      <c r="G219" s="61"/>
      <c r="H219" s="52"/>
      <c r="I219" s="51" t="s">
        <v>39</v>
      </c>
      <c r="J219" s="53">
        <f t="shared" si="15"/>
        <v>1</v>
      </c>
      <c r="K219" s="54" t="s">
        <v>64</v>
      </c>
      <c r="L219" s="54" t="s">
        <v>7</v>
      </c>
      <c r="M219" s="62"/>
      <c r="N219" s="61"/>
      <c r="O219" s="61"/>
      <c r="P219" s="63"/>
      <c r="Q219" s="61"/>
      <c r="R219" s="61"/>
      <c r="S219" s="63"/>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64">
        <f t="shared" si="16"/>
        <v>4244.28</v>
      </c>
      <c r="BB219" s="65">
        <f t="shared" si="17"/>
        <v>4244.28</v>
      </c>
      <c r="BC219" s="84" t="str">
        <f t="shared" si="18"/>
        <v>INR  Four Thousand Two Hundred &amp; Forty Four  and Paise Twenty Eight Only</v>
      </c>
      <c r="BD219" s="78">
        <v>938</v>
      </c>
      <c r="BE219" s="1">
        <f t="shared" si="19"/>
        <v>1061.0656</v>
      </c>
      <c r="BF219" s="77"/>
      <c r="BG219" s="77"/>
      <c r="BH219" s="77"/>
      <c r="IE219" s="16"/>
      <c r="IF219" s="16"/>
      <c r="IG219" s="16"/>
      <c r="IH219" s="16"/>
      <c r="II219" s="16"/>
    </row>
    <row r="220" spans="1:243" s="15" customFormat="1" ht="162">
      <c r="A220" s="27">
        <v>208</v>
      </c>
      <c r="B220" s="72" t="s">
        <v>446</v>
      </c>
      <c r="C220" s="48" t="s">
        <v>259</v>
      </c>
      <c r="D220" s="69">
        <v>17</v>
      </c>
      <c r="E220" s="70" t="s">
        <v>353</v>
      </c>
      <c r="F220" s="71">
        <v>85.97</v>
      </c>
      <c r="G220" s="61"/>
      <c r="H220" s="52"/>
      <c r="I220" s="51" t="s">
        <v>39</v>
      </c>
      <c r="J220" s="53">
        <f t="shared" si="15"/>
        <v>1</v>
      </c>
      <c r="K220" s="54" t="s">
        <v>64</v>
      </c>
      <c r="L220" s="54" t="s">
        <v>7</v>
      </c>
      <c r="M220" s="62"/>
      <c r="N220" s="61"/>
      <c r="O220" s="61"/>
      <c r="P220" s="63"/>
      <c r="Q220" s="61"/>
      <c r="R220" s="61"/>
      <c r="S220" s="63"/>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64">
        <f t="shared" si="16"/>
        <v>1461.49</v>
      </c>
      <c r="BB220" s="65">
        <f t="shared" si="17"/>
        <v>1461.49</v>
      </c>
      <c r="BC220" s="84" t="str">
        <f t="shared" si="18"/>
        <v>INR  One Thousand Four Hundred &amp; Sixty One  and Paise Forty Nine Only</v>
      </c>
      <c r="BD220" s="78">
        <v>76</v>
      </c>
      <c r="BE220" s="1">
        <f t="shared" si="19"/>
        <v>85.9712</v>
      </c>
      <c r="BF220" s="77"/>
      <c r="BG220" s="77"/>
      <c r="BH220" s="77"/>
      <c r="IE220" s="16"/>
      <c r="IF220" s="16"/>
      <c r="IG220" s="16"/>
      <c r="IH220" s="16"/>
      <c r="II220" s="16"/>
    </row>
    <row r="221" spans="1:243" s="15" customFormat="1" ht="162">
      <c r="A221" s="27">
        <v>209</v>
      </c>
      <c r="B221" s="72" t="s">
        <v>526</v>
      </c>
      <c r="C221" s="48" t="s">
        <v>260</v>
      </c>
      <c r="D221" s="69">
        <v>25</v>
      </c>
      <c r="E221" s="70" t="s">
        <v>353</v>
      </c>
      <c r="F221" s="71">
        <v>773.74</v>
      </c>
      <c r="G221" s="61"/>
      <c r="H221" s="52"/>
      <c r="I221" s="51" t="s">
        <v>39</v>
      </c>
      <c r="J221" s="53">
        <f t="shared" si="15"/>
        <v>1</v>
      </c>
      <c r="K221" s="54" t="s">
        <v>64</v>
      </c>
      <c r="L221" s="54" t="s">
        <v>7</v>
      </c>
      <c r="M221" s="62"/>
      <c r="N221" s="61"/>
      <c r="O221" s="61"/>
      <c r="P221" s="63"/>
      <c r="Q221" s="61"/>
      <c r="R221" s="61"/>
      <c r="S221" s="63"/>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64">
        <f t="shared" si="16"/>
        <v>19343.5</v>
      </c>
      <c r="BB221" s="65">
        <f t="shared" si="17"/>
        <v>19343.5</v>
      </c>
      <c r="BC221" s="84" t="str">
        <f t="shared" si="18"/>
        <v>INR  Nineteen Thousand Three Hundred &amp; Forty Three  and Paise Fifty Only</v>
      </c>
      <c r="BD221" s="78">
        <v>684</v>
      </c>
      <c r="BE221" s="1">
        <f t="shared" si="19"/>
        <v>773.7408</v>
      </c>
      <c r="BF221" s="77"/>
      <c r="BG221" s="77"/>
      <c r="BH221" s="77"/>
      <c r="IE221" s="16"/>
      <c r="IF221" s="16"/>
      <c r="IG221" s="16"/>
      <c r="IH221" s="16"/>
      <c r="II221" s="16"/>
    </row>
    <row r="222" spans="1:243" s="15" customFormat="1" ht="99.75">
      <c r="A222" s="27">
        <v>210</v>
      </c>
      <c r="B222" s="72" t="s">
        <v>558</v>
      </c>
      <c r="C222" s="48" t="s">
        <v>261</v>
      </c>
      <c r="D222" s="69">
        <v>15</v>
      </c>
      <c r="E222" s="70" t="s">
        <v>311</v>
      </c>
      <c r="F222" s="71">
        <v>227.37</v>
      </c>
      <c r="G222" s="61"/>
      <c r="H222" s="52"/>
      <c r="I222" s="51" t="s">
        <v>39</v>
      </c>
      <c r="J222" s="53">
        <f t="shared" si="15"/>
        <v>1</v>
      </c>
      <c r="K222" s="54" t="s">
        <v>64</v>
      </c>
      <c r="L222" s="54" t="s">
        <v>7</v>
      </c>
      <c r="M222" s="62"/>
      <c r="N222" s="61"/>
      <c r="O222" s="61"/>
      <c r="P222" s="63"/>
      <c r="Q222" s="61"/>
      <c r="R222" s="61"/>
      <c r="S222" s="63"/>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64">
        <f t="shared" si="16"/>
        <v>3410.55</v>
      </c>
      <c r="BB222" s="65">
        <f t="shared" si="17"/>
        <v>3410.55</v>
      </c>
      <c r="BC222" s="84" t="str">
        <f t="shared" si="18"/>
        <v>INR  Three Thousand Four Hundred &amp; Ten  and Paise Fifty Five Only</v>
      </c>
      <c r="BD222" s="78">
        <v>201</v>
      </c>
      <c r="BE222" s="1">
        <f t="shared" si="19"/>
        <v>227.3712</v>
      </c>
      <c r="BF222" s="77"/>
      <c r="BG222" s="77"/>
      <c r="BH222" s="77"/>
      <c r="IE222" s="16"/>
      <c r="IF222" s="16"/>
      <c r="IG222" s="16"/>
      <c r="IH222" s="16"/>
      <c r="II222" s="16"/>
    </row>
    <row r="223" spans="1:243" s="15" customFormat="1" ht="128.25">
      <c r="A223" s="27">
        <v>211</v>
      </c>
      <c r="B223" s="72" t="s">
        <v>456</v>
      </c>
      <c r="C223" s="48" t="s">
        <v>262</v>
      </c>
      <c r="D223" s="69">
        <v>5</v>
      </c>
      <c r="E223" s="70" t="s">
        <v>311</v>
      </c>
      <c r="F223" s="71">
        <v>749.99</v>
      </c>
      <c r="G223" s="61"/>
      <c r="H223" s="52"/>
      <c r="I223" s="51" t="s">
        <v>39</v>
      </c>
      <c r="J223" s="53">
        <f t="shared" si="15"/>
        <v>1</v>
      </c>
      <c r="K223" s="54" t="s">
        <v>64</v>
      </c>
      <c r="L223" s="54" t="s">
        <v>7</v>
      </c>
      <c r="M223" s="62"/>
      <c r="N223" s="61"/>
      <c r="O223" s="61"/>
      <c r="P223" s="63"/>
      <c r="Q223" s="61"/>
      <c r="R223" s="61"/>
      <c r="S223" s="63"/>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64">
        <f t="shared" si="16"/>
        <v>3749.95</v>
      </c>
      <c r="BB223" s="65">
        <f t="shared" si="17"/>
        <v>3749.95</v>
      </c>
      <c r="BC223" s="84" t="str">
        <f t="shared" si="18"/>
        <v>INR  Three Thousand Seven Hundred &amp; Forty Nine  and Paise Ninety Five Only</v>
      </c>
      <c r="BD223" s="78">
        <v>663</v>
      </c>
      <c r="BE223" s="1">
        <f t="shared" si="19"/>
        <v>749.9856</v>
      </c>
      <c r="BF223" s="77"/>
      <c r="BG223" s="77"/>
      <c r="BH223" s="77"/>
      <c r="IE223" s="16"/>
      <c r="IF223" s="16"/>
      <c r="IG223" s="16"/>
      <c r="IH223" s="16"/>
      <c r="II223" s="16"/>
    </row>
    <row r="224" spans="1:243" s="15" customFormat="1" ht="114">
      <c r="A224" s="27">
        <v>212</v>
      </c>
      <c r="B224" s="72" t="s">
        <v>457</v>
      </c>
      <c r="C224" s="48" t="s">
        <v>263</v>
      </c>
      <c r="D224" s="69">
        <v>5</v>
      </c>
      <c r="E224" s="70" t="s">
        <v>313</v>
      </c>
      <c r="F224" s="71">
        <v>324.65</v>
      </c>
      <c r="G224" s="61"/>
      <c r="H224" s="52"/>
      <c r="I224" s="51" t="s">
        <v>39</v>
      </c>
      <c r="J224" s="53">
        <f t="shared" si="15"/>
        <v>1</v>
      </c>
      <c r="K224" s="54" t="s">
        <v>64</v>
      </c>
      <c r="L224" s="54" t="s">
        <v>7</v>
      </c>
      <c r="M224" s="62"/>
      <c r="N224" s="61"/>
      <c r="O224" s="61"/>
      <c r="P224" s="63"/>
      <c r="Q224" s="61"/>
      <c r="R224" s="61"/>
      <c r="S224" s="63"/>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64">
        <f t="shared" si="16"/>
        <v>1623.25</v>
      </c>
      <c r="BB224" s="65">
        <f t="shared" si="17"/>
        <v>1623.25</v>
      </c>
      <c r="BC224" s="84" t="str">
        <f t="shared" si="18"/>
        <v>INR  One Thousand Six Hundred &amp; Twenty Three  and Paise Twenty Five Only</v>
      </c>
      <c r="BD224" s="78">
        <v>287</v>
      </c>
      <c r="BE224" s="1">
        <f t="shared" si="19"/>
        <v>324.6544</v>
      </c>
      <c r="BF224" s="77"/>
      <c r="BG224" s="77"/>
      <c r="BH224" s="77"/>
      <c r="IE224" s="16"/>
      <c r="IF224" s="16"/>
      <c r="IG224" s="16"/>
      <c r="IH224" s="16"/>
      <c r="II224" s="16"/>
    </row>
    <row r="225" spans="1:243" s="15" customFormat="1" ht="54">
      <c r="A225" s="27">
        <v>213</v>
      </c>
      <c r="B225" s="72" t="s">
        <v>447</v>
      </c>
      <c r="C225" s="48" t="s">
        <v>264</v>
      </c>
      <c r="D225" s="69">
        <v>2</v>
      </c>
      <c r="E225" s="70" t="s">
        <v>313</v>
      </c>
      <c r="F225" s="71">
        <v>332.57</v>
      </c>
      <c r="G225" s="61"/>
      <c r="H225" s="52"/>
      <c r="I225" s="51" t="s">
        <v>39</v>
      </c>
      <c r="J225" s="53">
        <f t="shared" si="15"/>
        <v>1</v>
      </c>
      <c r="K225" s="54" t="s">
        <v>64</v>
      </c>
      <c r="L225" s="54" t="s">
        <v>7</v>
      </c>
      <c r="M225" s="62"/>
      <c r="N225" s="61"/>
      <c r="O225" s="61"/>
      <c r="P225" s="63"/>
      <c r="Q225" s="61"/>
      <c r="R225" s="61"/>
      <c r="S225" s="63"/>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64">
        <f t="shared" si="16"/>
        <v>665.14</v>
      </c>
      <c r="BB225" s="65">
        <f t="shared" si="17"/>
        <v>665.14</v>
      </c>
      <c r="BC225" s="84" t="str">
        <f t="shared" si="18"/>
        <v>INR  Six Hundred &amp; Sixty Five  and Paise Fourteen Only</v>
      </c>
      <c r="BD225" s="78">
        <v>294</v>
      </c>
      <c r="BE225" s="1">
        <f t="shared" si="19"/>
        <v>332.5728</v>
      </c>
      <c r="BF225" s="77"/>
      <c r="BG225" s="77"/>
      <c r="BH225" s="77"/>
      <c r="IE225" s="16"/>
      <c r="IF225" s="16"/>
      <c r="IG225" s="16"/>
      <c r="IH225" s="16"/>
      <c r="II225" s="16"/>
    </row>
    <row r="226" spans="1:243" s="15" customFormat="1" ht="33.75" customHeight="1">
      <c r="A226" s="27">
        <v>214</v>
      </c>
      <c r="B226" s="72" t="s">
        <v>539</v>
      </c>
      <c r="C226" s="48" t="s">
        <v>265</v>
      </c>
      <c r="D226" s="69">
        <v>6</v>
      </c>
      <c r="E226" s="70" t="s">
        <v>311</v>
      </c>
      <c r="F226" s="71">
        <v>437.77</v>
      </c>
      <c r="G226" s="61"/>
      <c r="H226" s="52"/>
      <c r="I226" s="51" t="s">
        <v>39</v>
      </c>
      <c r="J226" s="53">
        <f t="shared" si="15"/>
        <v>1</v>
      </c>
      <c r="K226" s="54" t="s">
        <v>64</v>
      </c>
      <c r="L226" s="54" t="s">
        <v>7</v>
      </c>
      <c r="M226" s="62"/>
      <c r="N226" s="61"/>
      <c r="O226" s="61"/>
      <c r="P226" s="63"/>
      <c r="Q226" s="61"/>
      <c r="R226" s="61"/>
      <c r="S226" s="63"/>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64">
        <f t="shared" si="16"/>
        <v>2626.62</v>
      </c>
      <c r="BB226" s="65">
        <f t="shared" si="17"/>
        <v>2626.62</v>
      </c>
      <c r="BC226" s="84" t="str">
        <f t="shared" si="18"/>
        <v>INR  Two Thousand Six Hundred &amp; Twenty Six  and Paise Sixty Two Only</v>
      </c>
      <c r="BD226" s="78">
        <v>387</v>
      </c>
      <c r="BE226" s="1">
        <f t="shared" si="19"/>
        <v>437.7744</v>
      </c>
      <c r="BF226" s="77"/>
      <c r="BG226" s="77"/>
      <c r="BH226" s="77"/>
      <c r="IE226" s="16"/>
      <c r="IF226" s="16"/>
      <c r="IG226" s="16"/>
      <c r="IH226" s="16"/>
      <c r="II226" s="16"/>
    </row>
    <row r="227" spans="1:243" s="15" customFormat="1" ht="33" customHeight="1">
      <c r="A227" s="27">
        <v>215</v>
      </c>
      <c r="B227" s="72" t="s">
        <v>540</v>
      </c>
      <c r="C227" s="48" t="s">
        <v>266</v>
      </c>
      <c r="D227" s="69">
        <v>44</v>
      </c>
      <c r="E227" s="70" t="s">
        <v>311</v>
      </c>
      <c r="F227" s="71">
        <v>266.96</v>
      </c>
      <c r="G227" s="61"/>
      <c r="H227" s="52"/>
      <c r="I227" s="51" t="s">
        <v>39</v>
      </c>
      <c r="J227" s="53">
        <f t="shared" si="15"/>
        <v>1</v>
      </c>
      <c r="K227" s="54" t="s">
        <v>64</v>
      </c>
      <c r="L227" s="54" t="s">
        <v>7</v>
      </c>
      <c r="M227" s="62"/>
      <c r="N227" s="61"/>
      <c r="O227" s="61"/>
      <c r="P227" s="63"/>
      <c r="Q227" s="61"/>
      <c r="R227" s="61"/>
      <c r="S227" s="63"/>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64">
        <f t="shared" si="16"/>
        <v>11746.24</v>
      </c>
      <c r="BB227" s="65">
        <f t="shared" si="17"/>
        <v>11746.24</v>
      </c>
      <c r="BC227" s="84" t="str">
        <f t="shared" si="18"/>
        <v>INR  Eleven Thousand Seven Hundred &amp; Forty Six  and Paise Twenty Four Only</v>
      </c>
      <c r="BD227" s="78">
        <v>236</v>
      </c>
      <c r="BE227" s="1">
        <f t="shared" si="19"/>
        <v>266.9632</v>
      </c>
      <c r="BF227" s="77"/>
      <c r="BG227" s="77"/>
      <c r="BH227" s="77"/>
      <c r="IE227" s="16"/>
      <c r="IF227" s="16"/>
      <c r="IG227" s="16"/>
      <c r="IH227" s="16"/>
      <c r="II227" s="16"/>
    </row>
    <row r="228" spans="1:243" s="15" customFormat="1" ht="97.5" customHeight="1">
      <c r="A228" s="27">
        <v>216</v>
      </c>
      <c r="B228" s="72" t="s">
        <v>533</v>
      </c>
      <c r="C228" s="48" t="s">
        <v>267</v>
      </c>
      <c r="D228" s="69">
        <v>4</v>
      </c>
      <c r="E228" s="70" t="s">
        <v>311</v>
      </c>
      <c r="F228" s="71">
        <v>1548.61</v>
      </c>
      <c r="G228" s="61"/>
      <c r="H228" s="52"/>
      <c r="I228" s="51" t="s">
        <v>39</v>
      </c>
      <c r="J228" s="53">
        <f t="shared" si="15"/>
        <v>1</v>
      </c>
      <c r="K228" s="54" t="s">
        <v>64</v>
      </c>
      <c r="L228" s="54" t="s">
        <v>7</v>
      </c>
      <c r="M228" s="62"/>
      <c r="N228" s="61"/>
      <c r="O228" s="61"/>
      <c r="P228" s="63"/>
      <c r="Q228" s="61"/>
      <c r="R228" s="61"/>
      <c r="S228" s="63"/>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64">
        <f t="shared" si="16"/>
        <v>6194.44</v>
      </c>
      <c r="BB228" s="65">
        <f t="shared" si="17"/>
        <v>6194.44</v>
      </c>
      <c r="BC228" s="84" t="str">
        <f t="shared" si="18"/>
        <v>INR  Six Thousand One Hundred &amp; Ninety Four  and Paise Forty Four Only</v>
      </c>
      <c r="BD228" s="78">
        <v>1369</v>
      </c>
      <c r="BE228" s="1">
        <f t="shared" si="19"/>
        <v>1548.6128</v>
      </c>
      <c r="BF228" s="77"/>
      <c r="BG228" s="77"/>
      <c r="BH228" s="77"/>
      <c r="IE228" s="16"/>
      <c r="IF228" s="16"/>
      <c r="IG228" s="16"/>
      <c r="IH228" s="16"/>
      <c r="II228" s="16"/>
    </row>
    <row r="229" spans="1:243" s="15" customFormat="1" ht="69.75" customHeight="1">
      <c r="A229" s="27">
        <v>217</v>
      </c>
      <c r="B229" s="72" t="s">
        <v>306</v>
      </c>
      <c r="C229" s="48" t="s">
        <v>268</v>
      </c>
      <c r="D229" s="69">
        <v>10</v>
      </c>
      <c r="E229" s="70" t="s">
        <v>312</v>
      </c>
      <c r="F229" s="71">
        <v>176.47</v>
      </c>
      <c r="G229" s="61"/>
      <c r="H229" s="52"/>
      <c r="I229" s="51" t="s">
        <v>39</v>
      </c>
      <c r="J229" s="53">
        <f t="shared" si="15"/>
        <v>1</v>
      </c>
      <c r="K229" s="54" t="s">
        <v>64</v>
      </c>
      <c r="L229" s="54" t="s">
        <v>7</v>
      </c>
      <c r="M229" s="62"/>
      <c r="N229" s="61"/>
      <c r="O229" s="61"/>
      <c r="P229" s="63"/>
      <c r="Q229" s="61"/>
      <c r="R229" s="61"/>
      <c r="S229" s="63"/>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64">
        <f t="shared" si="16"/>
        <v>1764.7</v>
      </c>
      <c r="BB229" s="65">
        <f t="shared" si="17"/>
        <v>1764.7</v>
      </c>
      <c r="BC229" s="84" t="str">
        <f t="shared" si="18"/>
        <v>INR  One Thousand Seven Hundred &amp; Sixty Four  and Paise Seventy Only</v>
      </c>
      <c r="BD229" s="78">
        <v>156</v>
      </c>
      <c r="BE229" s="1">
        <f t="shared" si="19"/>
        <v>176.4672</v>
      </c>
      <c r="BF229" s="77"/>
      <c r="BG229" s="77"/>
      <c r="BH229" s="77"/>
      <c r="IE229" s="16"/>
      <c r="IF229" s="16"/>
      <c r="IG229" s="16"/>
      <c r="IH229" s="16"/>
      <c r="II229" s="16"/>
    </row>
    <row r="230" spans="1:243" s="15" customFormat="1" ht="150" customHeight="1">
      <c r="A230" s="27">
        <v>218</v>
      </c>
      <c r="B230" s="72" t="s">
        <v>448</v>
      </c>
      <c r="C230" s="48" t="s">
        <v>269</v>
      </c>
      <c r="D230" s="69">
        <v>110</v>
      </c>
      <c r="E230" s="70" t="s">
        <v>311</v>
      </c>
      <c r="F230" s="71">
        <v>225.11</v>
      </c>
      <c r="G230" s="61"/>
      <c r="H230" s="52"/>
      <c r="I230" s="51" t="s">
        <v>39</v>
      </c>
      <c r="J230" s="53">
        <f t="shared" si="15"/>
        <v>1</v>
      </c>
      <c r="K230" s="54" t="s">
        <v>64</v>
      </c>
      <c r="L230" s="54" t="s">
        <v>7</v>
      </c>
      <c r="M230" s="62"/>
      <c r="N230" s="61"/>
      <c r="O230" s="61"/>
      <c r="P230" s="63"/>
      <c r="Q230" s="61"/>
      <c r="R230" s="61"/>
      <c r="S230" s="63"/>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64">
        <f t="shared" si="16"/>
        <v>24762.1</v>
      </c>
      <c r="BB230" s="65">
        <f t="shared" si="17"/>
        <v>24762.1</v>
      </c>
      <c r="BC230" s="84" t="str">
        <f t="shared" si="18"/>
        <v>INR  Twenty Four Thousand Seven Hundred &amp; Sixty Two  and Paise Ten Only</v>
      </c>
      <c r="BD230" s="78">
        <v>199</v>
      </c>
      <c r="BE230" s="1">
        <f t="shared" si="19"/>
        <v>225.1088</v>
      </c>
      <c r="BF230" s="77"/>
      <c r="BG230" s="77"/>
      <c r="BH230" s="77"/>
      <c r="IE230" s="16"/>
      <c r="IF230" s="16"/>
      <c r="IG230" s="16"/>
      <c r="IH230" s="16"/>
      <c r="II230" s="16"/>
    </row>
    <row r="231" spans="1:243" s="15" customFormat="1" ht="121.5" customHeight="1">
      <c r="A231" s="27">
        <v>219</v>
      </c>
      <c r="B231" s="72" t="s">
        <v>455</v>
      </c>
      <c r="C231" s="48" t="s">
        <v>270</v>
      </c>
      <c r="D231" s="69">
        <v>30</v>
      </c>
      <c r="E231" s="70" t="s">
        <v>311</v>
      </c>
      <c r="F231" s="71">
        <v>912.88</v>
      </c>
      <c r="G231" s="61"/>
      <c r="H231" s="52"/>
      <c r="I231" s="51" t="s">
        <v>39</v>
      </c>
      <c r="J231" s="53">
        <f t="shared" si="15"/>
        <v>1</v>
      </c>
      <c r="K231" s="54" t="s">
        <v>64</v>
      </c>
      <c r="L231" s="54" t="s">
        <v>7</v>
      </c>
      <c r="M231" s="62"/>
      <c r="N231" s="61"/>
      <c r="O231" s="61"/>
      <c r="P231" s="63"/>
      <c r="Q231" s="61"/>
      <c r="R231" s="61"/>
      <c r="S231" s="63"/>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64">
        <f t="shared" si="16"/>
        <v>27386.4</v>
      </c>
      <c r="BB231" s="65">
        <f t="shared" si="17"/>
        <v>27386.4</v>
      </c>
      <c r="BC231" s="84" t="str">
        <f t="shared" si="18"/>
        <v>INR  Twenty Seven Thousand Three Hundred &amp; Eighty Six  and Paise Forty Only</v>
      </c>
      <c r="BD231" s="78">
        <v>807</v>
      </c>
      <c r="BE231" s="1">
        <f t="shared" si="19"/>
        <v>912.8784</v>
      </c>
      <c r="BF231" s="77"/>
      <c r="BG231" s="77"/>
      <c r="BH231" s="77"/>
      <c r="IE231" s="16"/>
      <c r="IF231" s="16"/>
      <c r="IG231" s="16"/>
      <c r="IH231" s="16"/>
      <c r="II231" s="16"/>
    </row>
    <row r="232" spans="1:243" s="15" customFormat="1" ht="94.5">
      <c r="A232" s="27">
        <v>220</v>
      </c>
      <c r="B232" s="72" t="s">
        <v>450</v>
      </c>
      <c r="C232" s="48" t="s">
        <v>271</v>
      </c>
      <c r="D232" s="69">
        <v>30</v>
      </c>
      <c r="E232" s="70" t="s">
        <v>311</v>
      </c>
      <c r="F232" s="71">
        <v>563.34</v>
      </c>
      <c r="G232" s="61"/>
      <c r="H232" s="52"/>
      <c r="I232" s="51" t="s">
        <v>39</v>
      </c>
      <c r="J232" s="53">
        <f t="shared" si="15"/>
        <v>1</v>
      </c>
      <c r="K232" s="54" t="s">
        <v>64</v>
      </c>
      <c r="L232" s="54" t="s">
        <v>7</v>
      </c>
      <c r="M232" s="62"/>
      <c r="N232" s="61"/>
      <c r="O232" s="61"/>
      <c r="P232" s="63"/>
      <c r="Q232" s="61"/>
      <c r="R232" s="61"/>
      <c r="S232" s="63"/>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64">
        <f t="shared" si="16"/>
        <v>16900.2</v>
      </c>
      <c r="BB232" s="65">
        <f t="shared" si="17"/>
        <v>16900.2</v>
      </c>
      <c r="BC232" s="84" t="str">
        <f t="shared" si="18"/>
        <v>INR  Sixteen Thousand Nine Hundred    and Paise Twenty Only</v>
      </c>
      <c r="BD232" s="78">
        <v>498</v>
      </c>
      <c r="BE232" s="1">
        <f t="shared" si="19"/>
        <v>563.3376</v>
      </c>
      <c r="BF232" s="77"/>
      <c r="BG232" s="77"/>
      <c r="BH232" s="77"/>
      <c r="IE232" s="16"/>
      <c r="IF232" s="16"/>
      <c r="IG232" s="16"/>
      <c r="IH232" s="16"/>
      <c r="II232" s="16"/>
    </row>
    <row r="233" spans="1:243" s="15" customFormat="1" ht="54">
      <c r="A233" s="27">
        <v>221</v>
      </c>
      <c r="B233" s="72" t="s">
        <v>527</v>
      </c>
      <c r="C233" s="48" t="s">
        <v>272</v>
      </c>
      <c r="D233" s="69">
        <v>1</v>
      </c>
      <c r="E233" s="70" t="s">
        <v>314</v>
      </c>
      <c r="F233" s="71">
        <v>923.06</v>
      </c>
      <c r="G233" s="61"/>
      <c r="H233" s="52"/>
      <c r="I233" s="51" t="s">
        <v>39</v>
      </c>
      <c r="J233" s="53">
        <f t="shared" si="15"/>
        <v>1</v>
      </c>
      <c r="K233" s="54" t="s">
        <v>64</v>
      </c>
      <c r="L233" s="54" t="s">
        <v>7</v>
      </c>
      <c r="M233" s="62"/>
      <c r="N233" s="61"/>
      <c r="O233" s="61"/>
      <c r="P233" s="63"/>
      <c r="Q233" s="61"/>
      <c r="R233" s="61"/>
      <c r="S233" s="63"/>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64">
        <f t="shared" si="16"/>
        <v>923.06</v>
      </c>
      <c r="BB233" s="65">
        <f t="shared" si="17"/>
        <v>923.06</v>
      </c>
      <c r="BC233" s="84" t="str">
        <f t="shared" si="18"/>
        <v>INR  Nine Hundred &amp; Twenty Three  and Paise Six Only</v>
      </c>
      <c r="BD233" s="78">
        <v>816</v>
      </c>
      <c r="BE233" s="1">
        <f t="shared" si="19"/>
        <v>923.0592</v>
      </c>
      <c r="BF233" s="77"/>
      <c r="BG233" s="77"/>
      <c r="BH233" s="77"/>
      <c r="IE233" s="16"/>
      <c r="IF233" s="16"/>
      <c r="IG233" s="16"/>
      <c r="IH233" s="16"/>
      <c r="II233" s="16"/>
    </row>
    <row r="234" spans="1:243" s="15" customFormat="1" ht="108">
      <c r="A234" s="27">
        <v>222</v>
      </c>
      <c r="B234" s="72" t="s">
        <v>534</v>
      </c>
      <c r="C234" s="48" t="s">
        <v>273</v>
      </c>
      <c r="D234" s="69">
        <v>5</v>
      </c>
      <c r="E234" s="70" t="s">
        <v>311</v>
      </c>
      <c r="F234" s="71">
        <v>1583.68</v>
      </c>
      <c r="G234" s="61"/>
      <c r="H234" s="52"/>
      <c r="I234" s="51" t="s">
        <v>39</v>
      </c>
      <c r="J234" s="53">
        <f t="shared" si="15"/>
        <v>1</v>
      </c>
      <c r="K234" s="54" t="s">
        <v>64</v>
      </c>
      <c r="L234" s="54" t="s">
        <v>7</v>
      </c>
      <c r="M234" s="62"/>
      <c r="N234" s="61"/>
      <c r="O234" s="61"/>
      <c r="P234" s="63"/>
      <c r="Q234" s="61"/>
      <c r="R234" s="61"/>
      <c r="S234" s="63"/>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64">
        <f t="shared" si="16"/>
        <v>7918.4</v>
      </c>
      <c r="BB234" s="65">
        <f t="shared" si="17"/>
        <v>7918.4</v>
      </c>
      <c r="BC234" s="84" t="str">
        <f t="shared" si="18"/>
        <v>INR  Seven Thousand Nine Hundred &amp; Eighteen  and Paise Forty Only</v>
      </c>
      <c r="BD234" s="78">
        <v>1400</v>
      </c>
      <c r="BE234" s="1">
        <f t="shared" si="19"/>
        <v>1583.68</v>
      </c>
      <c r="BF234" s="77"/>
      <c r="BG234" s="77"/>
      <c r="BH234" s="77"/>
      <c r="IE234" s="16"/>
      <c r="IF234" s="16"/>
      <c r="IG234" s="16"/>
      <c r="IH234" s="16"/>
      <c r="II234" s="16"/>
    </row>
    <row r="235" spans="1:243" s="15" customFormat="1" ht="97.5" customHeight="1">
      <c r="A235" s="27">
        <v>223</v>
      </c>
      <c r="B235" s="72" t="s">
        <v>528</v>
      </c>
      <c r="C235" s="48" t="s">
        <v>274</v>
      </c>
      <c r="D235" s="69">
        <v>25</v>
      </c>
      <c r="E235" s="70" t="s">
        <v>313</v>
      </c>
      <c r="F235" s="71">
        <v>8325.63</v>
      </c>
      <c r="G235" s="61"/>
      <c r="H235" s="52"/>
      <c r="I235" s="51" t="s">
        <v>39</v>
      </c>
      <c r="J235" s="53">
        <f t="shared" si="15"/>
        <v>1</v>
      </c>
      <c r="K235" s="54" t="s">
        <v>64</v>
      </c>
      <c r="L235" s="54" t="s">
        <v>7</v>
      </c>
      <c r="M235" s="62"/>
      <c r="N235" s="61"/>
      <c r="O235" s="61"/>
      <c r="P235" s="63"/>
      <c r="Q235" s="61"/>
      <c r="R235" s="61"/>
      <c r="S235" s="63"/>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64">
        <f t="shared" si="16"/>
        <v>208140.75</v>
      </c>
      <c r="BB235" s="65">
        <f t="shared" si="17"/>
        <v>208140.75</v>
      </c>
      <c r="BC235" s="84" t="str">
        <f t="shared" si="18"/>
        <v>INR  Two Lakh Eight Thousand One Hundred &amp; Forty  and Paise Seventy Five Only</v>
      </c>
      <c r="BD235" s="78">
        <v>7360</v>
      </c>
      <c r="BE235" s="1">
        <f t="shared" si="19"/>
        <v>8325.632</v>
      </c>
      <c r="BF235" s="77"/>
      <c r="BG235" s="77"/>
      <c r="BH235" s="77"/>
      <c r="IE235" s="16"/>
      <c r="IF235" s="16"/>
      <c r="IG235" s="16"/>
      <c r="IH235" s="16"/>
      <c r="II235" s="16"/>
    </row>
    <row r="236" spans="1:243" s="15" customFormat="1" ht="29.25" customHeight="1">
      <c r="A236" s="27">
        <v>224</v>
      </c>
      <c r="B236" s="72" t="s">
        <v>452</v>
      </c>
      <c r="C236" s="48" t="s">
        <v>275</v>
      </c>
      <c r="D236" s="69">
        <v>25</v>
      </c>
      <c r="E236" s="70" t="s">
        <v>451</v>
      </c>
      <c r="F236" s="71">
        <v>3208.08</v>
      </c>
      <c r="G236" s="61"/>
      <c r="H236" s="52"/>
      <c r="I236" s="51" t="s">
        <v>39</v>
      </c>
      <c r="J236" s="53">
        <f t="shared" si="15"/>
        <v>1</v>
      </c>
      <c r="K236" s="54" t="s">
        <v>64</v>
      </c>
      <c r="L236" s="54" t="s">
        <v>7</v>
      </c>
      <c r="M236" s="62"/>
      <c r="N236" s="61"/>
      <c r="O236" s="61"/>
      <c r="P236" s="63"/>
      <c r="Q236" s="61"/>
      <c r="R236" s="61"/>
      <c r="S236" s="63"/>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64">
        <f t="shared" si="16"/>
        <v>80202</v>
      </c>
      <c r="BB236" s="65">
        <f t="shared" si="17"/>
        <v>80202</v>
      </c>
      <c r="BC236" s="84" t="str">
        <f t="shared" si="18"/>
        <v>INR  Eighty Thousand Two Hundred &amp; Two  Only</v>
      </c>
      <c r="BD236" s="78">
        <v>2836</v>
      </c>
      <c r="BE236" s="1">
        <f t="shared" si="19"/>
        <v>3208.0832</v>
      </c>
      <c r="BF236" s="77"/>
      <c r="BG236" s="77"/>
      <c r="BH236" s="77"/>
      <c r="IE236" s="16"/>
      <c r="IF236" s="16"/>
      <c r="IG236" s="16"/>
      <c r="IH236" s="16"/>
      <c r="II236" s="16"/>
    </row>
    <row r="237" spans="1:243" s="15" customFormat="1" ht="94.5">
      <c r="A237" s="27">
        <v>225</v>
      </c>
      <c r="B237" s="72" t="s">
        <v>533</v>
      </c>
      <c r="C237" s="48" t="s">
        <v>276</v>
      </c>
      <c r="D237" s="69">
        <v>1</v>
      </c>
      <c r="E237" s="70" t="s">
        <v>311</v>
      </c>
      <c r="F237" s="71">
        <v>1548.61</v>
      </c>
      <c r="G237" s="61"/>
      <c r="H237" s="52"/>
      <c r="I237" s="51" t="s">
        <v>39</v>
      </c>
      <c r="J237" s="53">
        <f t="shared" si="15"/>
        <v>1</v>
      </c>
      <c r="K237" s="54" t="s">
        <v>64</v>
      </c>
      <c r="L237" s="54" t="s">
        <v>7</v>
      </c>
      <c r="M237" s="62"/>
      <c r="N237" s="61"/>
      <c r="O237" s="61"/>
      <c r="P237" s="63"/>
      <c r="Q237" s="61"/>
      <c r="R237" s="61"/>
      <c r="S237" s="63"/>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64">
        <f t="shared" si="16"/>
        <v>1548.61</v>
      </c>
      <c r="BB237" s="65">
        <f t="shared" si="17"/>
        <v>1548.61</v>
      </c>
      <c r="BC237" s="84" t="str">
        <f t="shared" si="18"/>
        <v>INR  One Thousand Five Hundred &amp; Forty Eight  and Paise Sixty One Only</v>
      </c>
      <c r="BD237" s="78">
        <v>1369</v>
      </c>
      <c r="BE237" s="1">
        <f t="shared" si="19"/>
        <v>1548.6128</v>
      </c>
      <c r="BF237" s="77"/>
      <c r="BG237" s="77"/>
      <c r="BH237" s="77"/>
      <c r="IE237" s="16"/>
      <c r="IF237" s="16"/>
      <c r="IG237" s="16"/>
      <c r="IH237" s="16"/>
      <c r="II237" s="16"/>
    </row>
    <row r="238" spans="1:243" s="15" customFormat="1" ht="27">
      <c r="A238" s="27">
        <v>226</v>
      </c>
      <c r="B238" s="73" t="s">
        <v>584</v>
      </c>
      <c r="C238" s="48" t="s">
        <v>277</v>
      </c>
      <c r="D238" s="49"/>
      <c r="E238" s="50"/>
      <c r="F238" s="51"/>
      <c r="G238" s="52"/>
      <c r="H238" s="52"/>
      <c r="I238" s="51"/>
      <c r="J238" s="53"/>
      <c r="K238" s="54"/>
      <c r="L238" s="54"/>
      <c r="M238" s="55"/>
      <c r="N238" s="56"/>
      <c r="O238" s="56"/>
      <c r="P238" s="57"/>
      <c r="Q238" s="56"/>
      <c r="R238" s="56"/>
      <c r="S238" s="57"/>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9"/>
      <c r="BB238" s="60"/>
      <c r="BC238" s="84"/>
      <c r="BD238" s="80"/>
      <c r="BE238" s="1"/>
      <c r="BF238" s="77"/>
      <c r="BG238" s="77"/>
      <c r="BH238" s="77"/>
      <c r="IE238" s="16"/>
      <c r="IF238" s="16"/>
      <c r="IG238" s="16"/>
      <c r="IH238" s="16"/>
      <c r="II238" s="16"/>
    </row>
    <row r="239" spans="1:243" s="15" customFormat="1" ht="41.25" customHeight="1">
      <c r="A239" s="27">
        <v>227</v>
      </c>
      <c r="B239" s="72" t="s">
        <v>529</v>
      </c>
      <c r="C239" s="48" t="s">
        <v>278</v>
      </c>
      <c r="D239" s="69">
        <v>130</v>
      </c>
      <c r="E239" s="70" t="s">
        <v>312</v>
      </c>
      <c r="F239" s="71">
        <v>178.77</v>
      </c>
      <c r="G239" s="61"/>
      <c r="H239" s="52"/>
      <c r="I239" s="51" t="s">
        <v>39</v>
      </c>
      <c r="J239" s="53">
        <f t="shared" si="15"/>
        <v>1</v>
      </c>
      <c r="K239" s="54" t="s">
        <v>64</v>
      </c>
      <c r="L239" s="54" t="s">
        <v>7</v>
      </c>
      <c r="M239" s="62"/>
      <c r="N239" s="61"/>
      <c r="O239" s="61"/>
      <c r="P239" s="63"/>
      <c r="Q239" s="61"/>
      <c r="R239" s="61"/>
      <c r="S239" s="63"/>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64">
        <f t="shared" si="16"/>
        <v>23240.1</v>
      </c>
      <c r="BB239" s="65">
        <f t="shared" si="17"/>
        <v>23240.1</v>
      </c>
      <c r="BC239" s="84" t="str">
        <f t="shared" si="18"/>
        <v>INR  Twenty Three Thousand Two Hundred &amp; Forty  and Paise Ten Only</v>
      </c>
      <c r="BD239" s="78">
        <v>177</v>
      </c>
      <c r="BE239" s="77">
        <f>BD239*1.01</f>
        <v>178.77</v>
      </c>
      <c r="BF239" s="77"/>
      <c r="BG239" s="77"/>
      <c r="BH239" s="77"/>
      <c r="IE239" s="16"/>
      <c r="IF239" s="16"/>
      <c r="IG239" s="16"/>
      <c r="IH239" s="16"/>
      <c r="II239" s="16"/>
    </row>
    <row r="240" spans="1:243" s="15" customFormat="1" ht="44.25" customHeight="1">
      <c r="A240" s="27">
        <v>228</v>
      </c>
      <c r="B240" s="72" t="s">
        <v>530</v>
      </c>
      <c r="C240" s="48" t="s">
        <v>279</v>
      </c>
      <c r="D240" s="69">
        <v>210</v>
      </c>
      <c r="E240" s="70" t="s">
        <v>312</v>
      </c>
      <c r="F240" s="71">
        <v>102.01</v>
      </c>
      <c r="G240" s="61"/>
      <c r="H240" s="52"/>
      <c r="I240" s="51" t="s">
        <v>39</v>
      </c>
      <c r="J240" s="53">
        <f t="shared" si="15"/>
        <v>1</v>
      </c>
      <c r="K240" s="54" t="s">
        <v>64</v>
      </c>
      <c r="L240" s="54" t="s">
        <v>7</v>
      </c>
      <c r="M240" s="62"/>
      <c r="N240" s="61"/>
      <c r="O240" s="61"/>
      <c r="P240" s="63"/>
      <c r="Q240" s="61"/>
      <c r="R240" s="61"/>
      <c r="S240" s="63"/>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64">
        <f t="shared" si="16"/>
        <v>21422.1</v>
      </c>
      <c r="BB240" s="65">
        <f t="shared" si="17"/>
        <v>21422.1</v>
      </c>
      <c r="BC240" s="84" t="str">
        <f t="shared" si="18"/>
        <v>INR  Twenty One Thousand Four Hundred &amp; Twenty Two  and Paise Ten Only</v>
      </c>
      <c r="BD240" s="78">
        <v>101</v>
      </c>
      <c r="BE240" s="77">
        <f aca="true" t="shared" si="20" ref="BE240:BE264">BD240*1.01</f>
        <v>102.01</v>
      </c>
      <c r="BF240" s="77"/>
      <c r="BG240" s="77"/>
      <c r="BH240" s="77"/>
      <c r="IE240" s="16"/>
      <c r="IF240" s="16"/>
      <c r="IG240" s="16"/>
      <c r="IH240" s="16"/>
      <c r="II240" s="16"/>
    </row>
    <row r="241" spans="1:243" s="15" customFormat="1" ht="85.5">
      <c r="A241" s="27">
        <v>229</v>
      </c>
      <c r="B241" s="72" t="s">
        <v>541</v>
      </c>
      <c r="C241" s="48" t="s">
        <v>280</v>
      </c>
      <c r="D241" s="69">
        <v>1</v>
      </c>
      <c r="E241" s="70" t="s">
        <v>311</v>
      </c>
      <c r="F241" s="71">
        <v>33899.64</v>
      </c>
      <c r="G241" s="61"/>
      <c r="H241" s="52"/>
      <c r="I241" s="51" t="s">
        <v>39</v>
      </c>
      <c r="J241" s="53">
        <f t="shared" si="15"/>
        <v>1</v>
      </c>
      <c r="K241" s="54" t="s">
        <v>64</v>
      </c>
      <c r="L241" s="54" t="s">
        <v>7</v>
      </c>
      <c r="M241" s="62"/>
      <c r="N241" s="61"/>
      <c r="O241" s="61"/>
      <c r="P241" s="63"/>
      <c r="Q241" s="61"/>
      <c r="R241" s="61"/>
      <c r="S241" s="63"/>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64">
        <f t="shared" si="16"/>
        <v>33899.64</v>
      </c>
      <c r="BB241" s="65">
        <f t="shared" si="17"/>
        <v>33899.64</v>
      </c>
      <c r="BC241" s="84" t="str">
        <f t="shared" si="18"/>
        <v>INR  Thirty Three Thousand Eight Hundred &amp; Ninety Nine  and Paise Sixty Four Only</v>
      </c>
      <c r="BD241" s="78">
        <v>33564</v>
      </c>
      <c r="BE241" s="77">
        <f t="shared" si="20"/>
        <v>33899.64</v>
      </c>
      <c r="BF241" s="77"/>
      <c r="BG241" s="77"/>
      <c r="BH241" s="77"/>
      <c r="IE241" s="16"/>
      <c r="IF241" s="16"/>
      <c r="IG241" s="16"/>
      <c r="IH241" s="16"/>
      <c r="II241" s="16"/>
    </row>
    <row r="242" spans="1:243" s="15" customFormat="1" ht="82.5">
      <c r="A242" s="27">
        <v>230</v>
      </c>
      <c r="B242" s="72" t="s">
        <v>542</v>
      </c>
      <c r="C242" s="48" t="s">
        <v>281</v>
      </c>
      <c r="D242" s="69">
        <v>2</v>
      </c>
      <c r="E242" s="70" t="s">
        <v>313</v>
      </c>
      <c r="F242" s="71">
        <v>2272.5</v>
      </c>
      <c r="G242" s="61"/>
      <c r="H242" s="52"/>
      <c r="I242" s="51" t="s">
        <v>39</v>
      </c>
      <c r="J242" s="53">
        <f t="shared" si="15"/>
        <v>1</v>
      </c>
      <c r="K242" s="54" t="s">
        <v>64</v>
      </c>
      <c r="L242" s="54" t="s">
        <v>7</v>
      </c>
      <c r="M242" s="62"/>
      <c r="N242" s="61"/>
      <c r="O242" s="61"/>
      <c r="P242" s="63"/>
      <c r="Q242" s="61"/>
      <c r="R242" s="61"/>
      <c r="S242" s="63"/>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64">
        <f t="shared" si="16"/>
        <v>4545</v>
      </c>
      <c r="BB242" s="65">
        <f t="shared" si="17"/>
        <v>4545</v>
      </c>
      <c r="BC242" s="84" t="str">
        <f t="shared" si="18"/>
        <v>INR  Four Thousand Five Hundred &amp; Forty Five  Only</v>
      </c>
      <c r="BD242" s="78">
        <v>2250</v>
      </c>
      <c r="BE242" s="77">
        <f t="shared" si="20"/>
        <v>2272.5</v>
      </c>
      <c r="BF242" s="77"/>
      <c r="BG242" s="77"/>
      <c r="BH242" s="77"/>
      <c r="IE242" s="16"/>
      <c r="IF242" s="16"/>
      <c r="IG242" s="16"/>
      <c r="IH242" s="16"/>
      <c r="II242" s="16"/>
    </row>
    <row r="243" spans="1:243" s="15" customFormat="1" ht="28.5">
      <c r="A243" s="27">
        <v>231</v>
      </c>
      <c r="B243" s="72" t="s">
        <v>441</v>
      </c>
      <c r="C243" s="48" t="s">
        <v>282</v>
      </c>
      <c r="D243" s="69">
        <v>1</v>
      </c>
      <c r="E243" s="70" t="s">
        <v>311</v>
      </c>
      <c r="F243" s="71">
        <v>2427.03</v>
      </c>
      <c r="G243" s="61"/>
      <c r="H243" s="52"/>
      <c r="I243" s="51" t="s">
        <v>39</v>
      </c>
      <c r="J243" s="53">
        <f t="shared" si="15"/>
        <v>1</v>
      </c>
      <c r="K243" s="54" t="s">
        <v>64</v>
      </c>
      <c r="L243" s="54" t="s">
        <v>7</v>
      </c>
      <c r="M243" s="62"/>
      <c r="N243" s="61"/>
      <c r="O243" s="61"/>
      <c r="P243" s="63"/>
      <c r="Q243" s="61"/>
      <c r="R243" s="61"/>
      <c r="S243" s="63"/>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64">
        <f t="shared" si="16"/>
        <v>2427.03</v>
      </c>
      <c r="BB243" s="65">
        <f t="shared" si="17"/>
        <v>2427.03</v>
      </c>
      <c r="BC243" s="84" t="str">
        <f t="shared" si="18"/>
        <v>INR  Two Thousand Four Hundred &amp; Twenty Seven  and Paise Three Only</v>
      </c>
      <c r="BD243" s="78">
        <v>2403</v>
      </c>
      <c r="BE243" s="77">
        <f t="shared" si="20"/>
        <v>2427.03</v>
      </c>
      <c r="BF243" s="77"/>
      <c r="BG243" s="77"/>
      <c r="BH243" s="77"/>
      <c r="IE243" s="16"/>
      <c r="IF243" s="16"/>
      <c r="IG243" s="16"/>
      <c r="IH243" s="16"/>
      <c r="II243" s="16"/>
    </row>
    <row r="244" spans="1:243" s="15" customFormat="1" ht="54">
      <c r="A244" s="27">
        <v>232</v>
      </c>
      <c r="B244" s="72" t="s">
        <v>442</v>
      </c>
      <c r="C244" s="48" t="s">
        <v>283</v>
      </c>
      <c r="D244" s="69">
        <v>5</v>
      </c>
      <c r="E244" s="70" t="s">
        <v>312</v>
      </c>
      <c r="F244" s="71">
        <v>757.5</v>
      </c>
      <c r="G244" s="61"/>
      <c r="H244" s="52"/>
      <c r="I244" s="51" t="s">
        <v>39</v>
      </c>
      <c r="J244" s="53">
        <f aca="true" t="shared" si="21" ref="J244:J256">IF(I244="Less(-)",-1,1)</f>
        <v>1</v>
      </c>
      <c r="K244" s="54" t="s">
        <v>64</v>
      </c>
      <c r="L244" s="54" t="s">
        <v>7</v>
      </c>
      <c r="M244" s="62"/>
      <c r="N244" s="61"/>
      <c r="O244" s="61"/>
      <c r="P244" s="63"/>
      <c r="Q244" s="61"/>
      <c r="R244" s="61"/>
      <c r="S244" s="63"/>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64">
        <f aca="true" t="shared" si="22" ref="BA244:BA256">total_amount_ba($B$2,$D$2,D244,F244,J244,K244,M244)</f>
        <v>3787.5</v>
      </c>
      <c r="BB244" s="65">
        <f aca="true" t="shared" si="23" ref="BB244:BB256">BA244+SUM(N244:AZ244)</f>
        <v>3787.5</v>
      </c>
      <c r="BC244" s="84" t="str">
        <f aca="true" t="shared" si="24" ref="BC244:BC256">SpellNumber(L244,BB244)</f>
        <v>INR  Three Thousand Seven Hundred &amp; Eighty Seven  and Paise Fifty Only</v>
      </c>
      <c r="BD244" s="78">
        <v>750</v>
      </c>
      <c r="BE244" s="77">
        <f t="shared" si="20"/>
        <v>757.5</v>
      </c>
      <c r="BF244" s="77"/>
      <c r="BG244" s="77"/>
      <c r="BH244" s="77"/>
      <c r="IE244" s="16"/>
      <c r="IF244" s="16"/>
      <c r="IG244" s="16"/>
      <c r="IH244" s="16"/>
      <c r="II244" s="16"/>
    </row>
    <row r="245" spans="1:243" s="15" customFormat="1" ht="67.5">
      <c r="A245" s="27">
        <v>233</v>
      </c>
      <c r="B245" s="72" t="s">
        <v>443</v>
      </c>
      <c r="C245" s="48" t="s">
        <v>284</v>
      </c>
      <c r="D245" s="69">
        <v>5</v>
      </c>
      <c r="E245" s="70" t="s">
        <v>312</v>
      </c>
      <c r="F245" s="71">
        <v>128.27</v>
      </c>
      <c r="G245" s="61"/>
      <c r="H245" s="52"/>
      <c r="I245" s="51" t="s">
        <v>39</v>
      </c>
      <c r="J245" s="53">
        <f t="shared" si="21"/>
        <v>1</v>
      </c>
      <c r="K245" s="54" t="s">
        <v>64</v>
      </c>
      <c r="L245" s="54" t="s">
        <v>7</v>
      </c>
      <c r="M245" s="62"/>
      <c r="N245" s="61"/>
      <c r="O245" s="61"/>
      <c r="P245" s="63"/>
      <c r="Q245" s="61"/>
      <c r="R245" s="61"/>
      <c r="S245" s="63"/>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64">
        <f t="shared" si="22"/>
        <v>641.35</v>
      </c>
      <c r="BB245" s="65">
        <f t="shared" si="23"/>
        <v>641.35</v>
      </c>
      <c r="BC245" s="84" t="str">
        <f t="shared" si="24"/>
        <v>INR  Six Hundred &amp; Forty One  and Paise Thirty Five Only</v>
      </c>
      <c r="BD245" s="78">
        <v>127</v>
      </c>
      <c r="BE245" s="77">
        <f t="shared" si="20"/>
        <v>128.27</v>
      </c>
      <c r="BF245" s="77"/>
      <c r="BG245" s="77"/>
      <c r="BH245" s="77"/>
      <c r="IE245" s="16"/>
      <c r="IF245" s="16"/>
      <c r="IG245" s="16"/>
      <c r="IH245" s="16"/>
      <c r="II245" s="16"/>
    </row>
    <row r="246" spans="1:243" s="15" customFormat="1" ht="41.25">
      <c r="A246" s="27">
        <v>234</v>
      </c>
      <c r="B246" s="72" t="s">
        <v>557</v>
      </c>
      <c r="C246" s="48" t="s">
        <v>285</v>
      </c>
      <c r="D246" s="69">
        <v>50</v>
      </c>
      <c r="E246" s="70" t="s">
        <v>311</v>
      </c>
      <c r="F246" s="71">
        <v>2163.42</v>
      </c>
      <c r="G246" s="61"/>
      <c r="H246" s="52"/>
      <c r="I246" s="51" t="s">
        <v>39</v>
      </c>
      <c r="J246" s="53">
        <f t="shared" si="21"/>
        <v>1</v>
      </c>
      <c r="K246" s="54" t="s">
        <v>64</v>
      </c>
      <c r="L246" s="54" t="s">
        <v>7</v>
      </c>
      <c r="M246" s="62"/>
      <c r="N246" s="61"/>
      <c r="O246" s="61"/>
      <c r="P246" s="63"/>
      <c r="Q246" s="61"/>
      <c r="R246" s="61"/>
      <c r="S246" s="63"/>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64">
        <f t="shared" si="22"/>
        <v>108171</v>
      </c>
      <c r="BB246" s="65">
        <f t="shared" si="23"/>
        <v>108171</v>
      </c>
      <c r="BC246" s="84" t="str">
        <f t="shared" si="24"/>
        <v>INR  One Lakh Eight Thousand One Hundred &amp; Seventy One  Only</v>
      </c>
      <c r="BD246" s="78">
        <v>2142</v>
      </c>
      <c r="BE246" s="77">
        <f t="shared" si="20"/>
        <v>2163.42</v>
      </c>
      <c r="BF246" s="77"/>
      <c r="BG246" s="77"/>
      <c r="BH246" s="77"/>
      <c r="IE246" s="16"/>
      <c r="IF246" s="16"/>
      <c r="IG246" s="16"/>
      <c r="IH246" s="16"/>
      <c r="II246" s="16"/>
    </row>
    <row r="247" spans="1:243" s="15" customFormat="1" ht="40.5">
      <c r="A247" s="27">
        <v>235</v>
      </c>
      <c r="B247" s="72" t="s">
        <v>531</v>
      </c>
      <c r="C247" s="48" t="s">
        <v>286</v>
      </c>
      <c r="D247" s="69">
        <v>3</v>
      </c>
      <c r="E247" s="70" t="s">
        <v>311</v>
      </c>
      <c r="F247" s="71">
        <v>2434.1</v>
      </c>
      <c r="G247" s="61"/>
      <c r="H247" s="52"/>
      <c r="I247" s="51" t="s">
        <v>39</v>
      </c>
      <c r="J247" s="53">
        <f t="shared" si="21"/>
        <v>1</v>
      </c>
      <c r="K247" s="54" t="s">
        <v>64</v>
      </c>
      <c r="L247" s="54" t="s">
        <v>7</v>
      </c>
      <c r="M247" s="62"/>
      <c r="N247" s="61"/>
      <c r="O247" s="61"/>
      <c r="P247" s="63"/>
      <c r="Q247" s="61"/>
      <c r="R247" s="61"/>
      <c r="S247" s="63"/>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64">
        <f t="shared" si="22"/>
        <v>7302.3</v>
      </c>
      <c r="BB247" s="65">
        <f t="shared" si="23"/>
        <v>7302.3</v>
      </c>
      <c r="BC247" s="84" t="str">
        <f t="shared" si="24"/>
        <v>INR  Seven Thousand Three Hundred &amp; Two  and Paise Thirty Only</v>
      </c>
      <c r="BD247" s="78">
        <v>2410</v>
      </c>
      <c r="BE247" s="77">
        <f t="shared" si="20"/>
        <v>2434.1</v>
      </c>
      <c r="BF247" s="77"/>
      <c r="BG247" s="77"/>
      <c r="BH247" s="77"/>
      <c r="IE247" s="16"/>
      <c r="IF247" s="16"/>
      <c r="IG247" s="16"/>
      <c r="IH247" s="16"/>
      <c r="II247" s="16"/>
    </row>
    <row r="248" spans="1:243" s="15" customFormat="1" ht="54.75">
      <c r="A248" s="27">
        <v>236</v>
      </c>
      <c r="B248" s="72" t="s">
        <v>543</v>
      </c>
      <c r="C248" s="48" t="s">
        <v>287</v>
      </c>
      <c r="D248" s="69">
        <v>15</v>
      </c>
      <c r="E248" s="70" t="s">
        <v>313</v>
      </c>
      <c r="F248" s="71">
        <v>2908.8</v>
      </c>
      <c r="G248" s="61"/>
      <c r="H248" s="52"/>
      <c r="I248" s="51" t="s">
        <v>39</v>
      </c>
      <c r="J248" s="53">
        <f t="shared" si="21"/>
        <v>1</v>
      </c>
      <c r="K248" s="54" t="s">
        <v>64</v>
      </c>
      <c r="L248" s="54" t="s">
        <v>7</v>
      </c>
      <c r="M248" s="62"/>
      <c r="N248" s="61"/>
      <c r="O248" s="61"/>
      <c r="P248" s="63"/>
      <c r="Q248" s="61"/>
      <c r="R248" s="61"/>
      <c r="S248" s="63"/>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64">
        <f t="shared" si="22"/>
        <v>43632</v>
      </c>
      <c r="BB248" s="65">
        <f t="shared" si="23"/>
        <v>43632</v>
      </c>
      <c r="BC248" s="84" t="str">
        <f t="shared" si="24"/>
        <v>INR  Forty Three Thousand Six Hundred &amp; Thirty Two  Only</v>
      </c>
      <c r="BD248" s="78">
        <v>2880</v>
      </c>
      <c r="BE248" s="77">
        <f t="shared" si="20"/>
        <v>2908.8</v>
      </c>
      <c r="BF248" s="77"/>
      <c r="BG248" s="77"/>
      <c r="BH248" s="77"/>
      <c r="IE248" s="16"/>
      <c r="IF248" s="16"/>
      <c r="IG248" s="16"/>
      <c r="IH248" s="16"/>
      <c r="II248" s="16"/>
    </row>
    <row r="249" spans="1:243" s="15" customFormat="1" ht="54.75">
      <c r="A249" s="27">
        <v>237</v>
      </c>
      <c r="B249" s="72" t="s">
        <v>544</v>
      </c>
      <c r="C249" s="48" t="s">
        <v>288</v>
      </c>
      <c r="D249" s="69">
        <v>3</v>
      </c>
      <c r="E249" s="70" t="s">
        <v>313</v>
      </c>
      <c r="F249" s="71">
        <v>1838.2</v>
      </c>
      <c r="G249" s="61"/>
      <c r="H249" s="52"/>
      <c r="I249" s="51" t="s">
        <v>39</v>
      </c>
      <c r="J249" s="53">
        <f t="shared" si="21"/>
        <v>1</v>
      </c>
      <c r="K249" s="54" t="s">
        <v>64</v>
      </c>
      <c r="L249" s="54" t="s">
        <v>7</v>
      </c>
      <c r="M249" s="62"/>
      <c r="N249" s="61"/>
      <c r="O249" s="61"/>
      <c r="P249" s="63"/>
      <c r="Q249" s="61"/>
      <c r="R249" s="61"/>
      <c r="S249" s="63"/>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64">
        <f t="shared" si="22"/>
        <v>5514.6</v>
      </c>
      <c r="BB249" s="65">
        <f t="shared" si="23"/>
        <v>5514.6</v>
      </c>
      <c r="BC249" s="84" t="str">
        <f t="shared" si="24"/>
        <v>INR  Five Thousand Five Hundred &amp; Fourteen  and Paise Sixty Only</v>
      </c>
      <c r="BD249" s="78">
        <v>1820</v>
      </c>
      <c r="BE249" s="77">
        <f t="shared" si="20"/>
        <v>1838.2</v>
      </c>
      <c r="BF249" s="77"/>
      <c r="BG249" s="77"/>
      <c r="BH249" s="77"/>
      <c r="IE249" s="16"/>
      <c r="IF249" s="16"/>
      <c r="IG249" s="16"/>
      <c r="IH249" s="16"/>
      <c r="II249" s="16"/>
    </row>
    <row r="250" spans="1:243" s="15" customFormat="1" ht="46.5" customHeight="1">
      <c r="A250" s="27">
        <v>238</v>
      </c>
      <c r="B250" s="72" t="s">
        <v>453</v>
      </c>
      <c r="C250" s="48" t="s">
        <v>289</v>
      </c>
      <c r="D250" s="69">
        <v>2</v>
      </c>
      <c r="E250" s="70" t="s">
        <v>311</v>
      </c>
      <c r="F250" s="71">
        <v>3030</v>
      </c>
      <c r="G250" s="61"/>
      <c r="H250" s="52"/>
      <c r="I250" s="51" t="s">
        <v>39</v>
      </c>
      <c r="J250" s="53">
        <f t="shared" si="21"/>
        <v>1</v>
      </c>
      <c r="K250" s="54" t="s">
        <v>64</v>
      </c>
      <c r="L250" s="54" t="s">
        <v>7</v>
      </c>
      <c r="M250" s="62"/>
      <c r="N250" s="61"/>
      <c r="O250" s="61"/>
      <c r="P250" s="63"/>
      <c r="Q250" s="61"/>
      <c r="R250" s="61"/>
      <c r="S250" s="63"/>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64">
        <f t="shared" si="22"/>
        <v>6060</v>
      </c>
      <c r="BB250" s="65">
        <f t="shared" si="23"/>
        <v>6060</v>
      </c>
      <c r="BC250" s="84" t="str">
        <f t="shared" si="24"/>
        <v>INR  Six Thousand  &amp;Sixty  Only</v>
      </c>
      <c r="BD250" s="78">
        <v>3000</v>
      </c>
      <c r="BE250" s="77">
        <f t="shared" si="20"/>
        <v>3030</v>
      </c>
      <c r="BF250" s="77"/>
      <c r="BG250" s="77"/>
      <c r="BH250" s="77"/>
      <c r="IE250" s="16"/>
      <c r="IF250" s="16"/>
      <c r="IG250" s="16"/>
      <c r="IH250" s="16"/>
      <c r="II250" s="16"/>
    </row>
    <row r="251" spans="1:243" s="15" customFormat="1" ht="42">
      <c r="A251" s="27">
        <v>239</v>
      </c>
      <c r="B251" s="72" t="s">
        <v>545</v>
      </c>
      <c r="C251" s="48" t="s">
        <v>290</v>
      </c>
      <c r="D251" s="69">
        <v>20</v>
      </c>
      <c r="E251" s="70" t="s">
        <v>311</v>
      </c>
      <c r="F251" s="71">
        <v>1001.92</v>
      </c>
      <c r="G251" s="61"/>
      <c r="H251" s="52"/>
      <c r="I251" s="51" t="s">
        <v>39</v>
      </c>
      <c r="J251" s="53">
        <f t="shared" si="21"/>
        <v>1</v>
      </c>
      <c r="K251" s="54" t="s">
        <v>64</v>
      </c>
      <c r="L251" s="54" t="s">
        <v>7</v>
      </c>
      <c r="M251" s="62"/>
      <c r="N251" s="61"/>
      <c r="O251" s="61"/>
      <c r="P251" s="63"/>
      <c r="Q251" s="61"/>
      <c r="R251" s="61"/>
      <c r="S251" s="63"/>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64">
        <f t="shared" si="22"/>
        <v>20038.4</v>
      </c>
      <c r="BB251" s="65">
        <f t="shared" si="23"/>
        <v>20038.4</v>
      </c>
      <c r="BC251" s="84" t="str">
        <f t="shared" si="24"/>
        <v>INR  Twenty Thousand  &amp;Thirty Eight  and Paise Forty Only</v>
      </c>
      <c r="BD251" s="78">
        <v>992</v>
      </c>
      <c r="BE251" s="77">
        <f t="shared" si="20"/>
        <v>1001.92</v>
      </c>
      <c r="BF251" s="77"/>
      <c r="BG251" s="77"/>
      <c r="BH251" s="77"/>
      <c r="IE251" s="16"/>
      <c r="IF251" s="16"/>
      <c r="IG251" s="16"/>
      <c r="IH251" s="16"/>
      <c r="II251" s="16"/>
    </row>
    <row r="252" spans="1:243" s="15" customFormat="1" ht="41.25">
      <c r="A252" s="27">
        <v>240</v>
      </c>
      <c r="B252" s="72" t="s">
        <v>546</v>
      </c>
      <c r="C252" s="48" t="s">
        <v>291</v>
      </c>
      <c r="D252" s="69">
        <v>50</v>
      </c>
      <c r="E252" s="70" t="s">
        <v>311</v>
      </c>
      <c r="F252" s="71">
        <v>932.23</v>
      </c>
      <c r="G252" s="61"/>
      <c r="H252" s="52"/>
      <c r="I252" s="51" t="s">
        <v>39</v>
      </c>
      <c r="J252" s="53">
        <f t="shared" si="21"/>
        <v>1</v>
      </c>
      <c r="K252" s="54" t="s">
        <v>64</v>
      </c>
      <c r="L252" s="54" t="s">
        <v>7</v>
      </c>
      <c r="M252" s="62"/>
      <c r="N252" s="61"/>
      <c r="O252" s="61"/>
      <c r="P252" s="63"/>
      <c r="Q252" s="61"/>
      <c r="R252" s="61"/>
      <c r="S252" s="63"/>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64">
        <f t="shared" si="22"/>
        <v>46611.5</v>
      </c>
      <c r="BB252" s="65">
        <f t="shared" si="23"/>
        <v>46611.5</v>
      </c>
      <c r="BC252" s="84" t="str">
        <f t="shared" si="24"/>
        <v>INR  Forty Six Thousand Six Hundred &amp; Eleven  and Paise Fifty Only</v>
      </c>
      <c r="BD252" s="78">
        <v>923</v>
      </c>
      <c r="BE252" s="77">
        <f t="shared" si="20"/>
        <v>932.23</v>
      </c>
      <c r="BF252" s="77"/>
      <c r="BG252" s="77"/>
      <c r="BH252" s="77"/>
      <c r="IE252" s="16"/>
      <c r="IF252" s="16"/>
      <c r="IG252" s="16"/>
      <c r="IH252" s="16"/>
      <c r="II252" s="16"/>
    </row>
    <row r="253" spans="1:243" s="15" customFormat="1" ht="41.25">
      <c r="A253" s="27">
        <v>241</v>
      </c>
      <c r="B253" s="72" t="s">
        <v>547</v>
      </c>
      <c r="C253" s="48" t="s">
        <v>292</v>
      </c>
      <c r="D253" s="69">
        <v>40</v>
      </c>
      <c r="E253" s="70" t="s">
        <v>311</v>
      </c>
      <c r="F253" s="71">
        <v>1396.83</v>
      </c>
      <c r="G253" s="61"/>
      <c r="H253" s="52"/>
      <c r="I253" s="51" t="s">
        <v>39</v>
      </c>
      <c r="J253" s="53">
        <f t="shared" si="21"/>
        <v>1</v>
      </c>
      <c r="K253" s="54" t="s">
        <v>64</v>
      </c>
      <c r="L253" s="54" t="s">
        <v>7</v>
      </c>
      <c r="M253" s="62"/>
      <c r="N253" s="61"/>
      <c r="O253" s="61"/>
      <c r="P253" s="63"/>
      <c r="Q253" s="61"/>
      <c r="R253" s="61"/>
      <c r="S253" s="63"/>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64">
        <f t="shared" si="22"/>
        <v>55873.2</v>
      </c>
      <c r="BB253" s="65">
        <f t="shared" si="23"/>
        <v>55873.2</v>
      </c>
      <c r="BC253" s="84" t="str">
        <f t="shared" si="24"/>
        <v>INR  Fifty Five Thousand Eight Hundred &amp; Seventy Three  and Paise Twenty Only</v>
      </c>
      <c r="BD253" s="78">
        <v>1383</v>
      </c>
      <c r="BE253" s="77">
        <f t="shared" si="20"/>
        <v>1396.83</v>
      </c>
      <c r="BF253" s="77"/>
      <c r="BG253" s="77"/>
      <c r="BH253" s="77"/>
      <c r="IE253" s="16"/>
      <c r="IF253" s="16"/>
      <c r="IG253" s="16"/>
      <c r="IH253" s="16"/>
      <c r="II253" s="16"/>
    </row>
    <row r="254" spans="1:243" s="15" customFormat="1" ht="28.5">
      <c r="A254" s="27">
        <v>242</v>
      </c>
      <c r="B254" s="72" t="s">
        <v>583</v>
      </c>
      <c r="C254" s="48" t="s">
        <v>293</v>
      </c>
      <c r="D254" s="69">
        <v>12</v>
      </c>
      <c r="E254" s="70" t="s">
        <v>313</v>
      </c>
      <c r="F254" s="71">
        <v>613.07</v>
      </c>
      <c r="G254" s="61"/>
      <c r="H254" s="52"/>
      <c r="I254" s="51" t="s">
        <v>39</v>
      </c>
      <c r="J254" s="53">
        <f t="shared" si="21"/>
        <v>1</v>
      </c>
      <c r="K254" s="54" t="s">
        <v>64</v>
      </c>
      <c r="L254" s="54" t="s">
        <v>7</v>
      </c>
      <c r="M254" s="62"/>
      <c r="N254" s="61"/>
      <c r="O254" s="61"/>
      <c r="P254" s="63"/>
      <c r="Q254" s="61"/>
      <c r="R254" s="61"/>
      <c r="S254" s="63"/>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64">
        <f t="shared" si="22"/>
        <v>7356.84</v>
      </c>
      <c r="BB254" s="65">
        <f t="shared" si="23"/>
        <v>7356.84</v>
      </c>
      <c r="BC254" s="84" t="str">
        <f t="shared" si="24"/>
        <v>INR  Seven Thousand Three Hundred &amp; Fifty Six  and Paise Eighty Four Only</v>
      </c>
      <c r="BD254" s="78">
        <v>607</v>
      </c>
      <c r="BE254" s="77">
        <f t="shared" si="20"/>
        <v>613.07</v>
      </c>
      <c r="BF254" s="77"/>
      <c r="BG254" s="77"/>
      <c r="BH254" s="77"/>
      <c r="IE254" s="16"/>
      <c r="IF254" s="16"/>
      <c r="IG254" s="16"/>
      <c r="IH254" s="16"/>
      <c r="II254" s="16"/>
    </row>
    <row r="255" spans="1:243" s="15" customFormat="1" ht="31.5" customHeight="1">
      <c r="A255" s="27">
        <v>243</v>
      </c>
      <c r="B255" s="72" t="s">
        <v>449</v>
      </c>
      <c r="C255" s="48" t="s">
        <v>294</v>
      </c>
      <c r="D255" s="69">
        <v>25</v>
      </c>
      <c r="E255" s="70" t="s">
        <v>311</v>
      </c>
      <c r="F255" s="71">
        <v>146.45</v>
      </c>
      <c r="G255" s="61"/>
      <c r="H255" s="52"/>
      <c r="I255" s="51" t="s">
        <v>39</v>
      </c>
      <c r="J255" s="53">
        <f t="shared" si="21"/>
        <v>1</v>
      </c>
      <c r="K255" s="54" t="s">
        <v>64</v>
      </c>
      <c r="L255" s="54" t="s">
        <v>7</v>
      </c>
      <c r="M255" s="62"/>
      <c r="N255" s="61"/>
      <c r="O255" s="61"/>
      <c r="P255" s="63"/>
      <c r="Q255" s="61"/>
      <c r="R255" s="61"/>
      <c r="S255" s="63"/>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64">
        <f t="shared" si="22"/>
        <v>3661.25</v>
      </c>
      <c r="BB255" s="65">
        <f t="shared" si="23"/>
        <v>3661.25</v>
      </c>
      <c r="BC255" s="84" t="str">
        <f t="shared" si="24"/>
        <v>INR  Three Thousand Six Hundred &amp; Sixty One  and Paise Twenty Five Only</v>
      </c>
      <c r="BD255" s="78">
        <v>145</v>
      </c>
      <c r="BE255" s="77">
        <f t="shared" si="20"/>
        <v>146.45</v>
      </c>
      <c r="BF255" s="77"/>
      <c r="BG255" s="77"/>
      <c r="BH255" s="77"/>
      <c r="IE255" s="16"/>
      <c r="IF255" s="16"/>
      <c r="IG255" s="16"/>
      <c r="IH255" s="16"/>
      <c r="II255" s="16"/>
    </row>
    <row r="256" spans="1:243" s="15" customFormat="1" ht="35.25" customHeight="1">
      <c r="A256" s="27">
        <v>244</v>
      </c>
      <c r="B256" s="72" t="s">
        <v>532</v>
      </c>
      <c r="C256" s="48" t="s">
        <v>295</v>
      </c>
      <c r="D256" s="69">
        <v>8</v>
      </c>
      <c r="E256" s="70" t="s">
        <v>311</v>
      </c>
      <c r="F256" s="71">
        <v>1494.8</v>
      </c>
      <c r="G256" s="61"/>
      <c r="H256" s="52"/>
      <c r="I256" s="51" t="s">
        <v>39</v>
      </c>
      <c r="J256" s="53">
        <f t="shared" si="21"/>
        <v>1</v>
      </c>
      <c r="K256" s="54" t="s">
        <v>64</v>
      </c>
      <c r="L256" s="54" t="s">
        <v>7</v>
      </c>
      <c r="M256" s="62"/>
      <c r="N256" s="61"/>
      <c r="O256" s="61"/>
      <c r="P256" s="63"/>
      <c r="Q256" s="61"/>
      <c r="R256" s="61"/>
      <c r="S256" s="63"/>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64">
        <f t="shared" si="22"/>
        <v>11958.4</v>
      </c>
      <c r="BB256" s="65">
        <f t="shared" si="23"/>
        <v>11958.4</v>
      </c>
      <c r="BC256" s="84" t="str">
        <f t="shared" si="24"/>
        <v>INR  Eleven Thousand Nine Hundred &amp; Fifty Eight  and Paise Forty Only</v>
      </c>
      <c r="BD256" s="78">
        <v>1480</v>
      </c>
      <c r="BE256" s="77">
        <f t="shared" si="20"/>
        <v>1494.8</v>
      </c>
      <c r="BF256" s="77"/>
      <c r="BG256" s="77"/>
      <c r="BH256" s="77"/>
      <c r="IE256" s="16"/>
      <c r="IF256" s="16"/>
      <c r="IG256" s="16"/>
      <c r="IH256" s="16"/>
      <c r="II256" s="16"/>
    </row>
    <row r="257" spans="1:243" s="15" customFormat="1" ht="44.25" customHeight="1">
      <c r="A257" s="27">
        <v>245</v>
      </c>
      <c r="B257" s="72" t="s">
        <v>548</v>
      </c>
      <c r="C257" s="48" t="s">
        <v>296</v>
      </c>
      <c r="D257" s="69">
        <v>10</v>
      </c>
      <c r="E257" s="70" t="s">
        <v>311</v>
      </c>
      <c r="F257" s="71">
        <v>1725.08</v>
      </c>
      <c r="G257" s="61"/>
      <c r="H257" s="52"/>
      <c r="I257" s="51" t="s">
        <v>39</v>
      </c>
      <c r="J257" s="53">
        <f aca="true" t="shared" si="25" ref="J257:J264">IF(I257="Less(-)",-1,1)</f>
        <v>1</v>
      </c>
      <c r="K257" s="54" t="s">
        <v>64</v>
      </c>
      <c r="L257" s="54" t="s">
        <v>7</v>
      </c>
      <c r="M257" s="62"/>
      <c r="N257" s="61"/>
      <c r="O257" s="61"/>
      <c r="P257" s="63"/>
      <c r="Q257" s="61"/>
      <c r="R257" s="61"/>
      <c r="S257" s="63"/>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64">
        <f aca="true" t="shared" si="26" ref="BA257:BA263">total_amount_ba($B$2,$D$2,D257,F257,J257,K257,M257)</f>
        <v>17250.8</v>
      </c>
      <c r="BB257" s="65">
        <f aca="true" t="shared" si="27" ref="BB257:BB264">BA257+SUM(N257:AZ257)</f>
        <v>17250.8</v>
      </c>
      <c r="BC257" s="84" t="str">
        <f aca="true" t="shared" si="28" ref="BC257:BC264">SpellNumber(L257,BB257)</f>
        <v>INR  Seventeen Thousand Two Hundred &amp; Fifty  and Paise Eighty Only</v>
      </c>
      <c r="BD257" s="78">
        <v>1708</v>
      </c>
      <c r="BE257" s="77">
        <f t="shared" si="20"/>
        <v>1725.08</v>
      </c>
      <c r="BF257" s="77"/>
      <c r="BG257" s="77"/>
      <c r="BH257" s="77"/>
      <c r="IE257" s="16"/>
      <c r="IF257" s="16"/>
      <c r="IG257" s="16"/>
      <c r="IH257" s="16"/>
      <c r="II257" s="16"/>
    </row>
    <row r="258" spans="1:243" s="15" customFormat="1" ht="41.25">
      <c r="A258" s="27">
        <v>246</v>
      </c>
      <c r="B258" s="72" t="s">
        <v>549</v>
      </c>
      <c r="C258" s="48" t="s">
        <v>297</v>
      </c>
      <c r="D258" s="69">
        <v>5</v>
      </c>
      <c r="E258" s="70" t="s">
        <v>311</v>
      </c>
      <c r="F258" s="71">
        <v>3745.08</v>
      </c>
      <c r="G258" s="61"/>
      <c r="H258" s="52"/>
      <c r="I258" s="51" t="s">
        <v>39</v>
      </c>
      <c r="J258" s="53">
        <f t="shared" si="25"/>
        <v>1</v>
      </c>
      <c r="K258" s="54" t="s">
        <v>64</v>
      </c>
      <c r="L258" s="54" t="s">
        <v>7</v>
      </c>
      <c r="M258" s="62"/>
      <c r="N258" s="61"/>
      <c r="O258" s="61"/>
      <c r="P258" s="63"/>
      <c r="Q258" s="61"/>
      <c r="R258" s="61"/>
      <c r="S258" s="63"/>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64">
        <f t="shared" si="26"/>
        <v>18725.4</v>
      </c>
      <c r="BB258" s="65">
        <f t="shared" si="27"/>
        <v>18725.4</v>
      </c>
      <c r="BC258" s="84" t="str">
        <f t="shared" si="28"/>
        <v>INR  Eighteen Thousand Seven Hundred &amp; Twenty Five  and Paise Forty Only</v>
      </c>
      <c r="BD258" s="78">
        <v>3708</v>
      </c>
      <c r="BE258" s="77">
        <f t="shared" si="20"/>
        <v>3745.08</v>
      </c>
      <c r="BF258" s="77"/>
      <c r="BG258" s="77"/>
      <c r="BH258" s="77"/>
      <c r="IE258" s="16"/>
      <c r="IF258" s="16"/>
      <c r="IG258" s="16"/>
      <c r="IH258" s="16"/>
      <c r="II258" s="16"/>
    </row>
    <row r="259" spans="1:243" s="15" customFormat="1" ht="39" customHeight="1">
      <c r="A259" s="27">
        <v>247</v>
      </c>
      <c r="B259" s="72" t="s">
        <v>550</v>
      </c>
      <c r="C259" s="48" t="s">
        <v>298</v>
      </c>
      <c r="D259" s="69">
        <v>5</v>
      </c>
      <c r="E259" s="70" t="s">
        <v>311</v>
      </c>
      <c r="F259" s="71">
        <v>4790.43</v>
      </c>
      <c r="G259" s="61"/>
      <c r="H259" s="52"/>
      <c r="I259" s="51" t="s">
        <v>39</v>
      </c>
      <c r="J259" s="53">
        <f t="shared" si="25"/>
        <v>1</v>
      </c>
      <c r="K259" s="54" t="s">
        <v>64</v>
      </c>
      <c r="L259" s="54" t="s">
        <v>7</v>
      </c>
      <c r="M259" s="62"/>
      <c r="N259" s="61"/>
      <c r="O259" s="61"/>
      <c r="P259" s="63"/>
      <c r="Q259" s="61"/>
      <c r="R259" s="61"/>
      <c r="S259" s="63"/>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64">
        <f t="shared" si="26"/>
        <v>23952.15</v>
      </c>
      <c r="BB259" s="65">
        <f t="shared" si="27"/>
        <v>23952.15</v>
      </c>
      <c r="BC259" s="84" t="str">
        <f t="shared" si="28"/>
        <v>INR  Twenty Three Thousand Nine Hundred &amp; Fifty Two  and Paise Fifteen Only</v>
      </c>
      <c r="BD259" s="78">
        <v>4743</v>
      </c>
      <c r="BE259" s="77">
        <f t="shared" si="20"/>
        <v>4790.43</v>
      </c>
      <c r="BF259" s="77"/>
      <c r="BG259" s="77"/>
      <c r="BH259" s="77"/>
      <c r="IE259" s="16"/>
      <c r="IF259" s="16"/>
      <c r="IG259" s="16"/>
      <c r="IH259" s="16"/>
      <c r="II259" s="16"/>
    </row>
    <row r="260" spans="1:243" s="15" customFormat="1" ht="36.75" customHeight="1">
      <c r="A260" s="27">
        <v>248</v>
      </c>
      <c r="B260" s="72" t="s">
        <v>551</v>
      </c>
      <c r="C260" s="48" t="s">
        <v>299</v>
      </c>
      <c r="D260" s="69">
        <v>10</v>
      </c>
      <c r="E260" s="70" t="s">
        <v>311</v>
      </c>
      <c r="F260" s="71">
        <v>2138.17</v>
      </c>
      <c r="G260" s="61"/>
      <c r="H260" s="52"/>
      <c r="I260" s="51" t="s">
        <v>39</v>
      </c>
      <c r="J260" s="53">
        <f t="shared" si="25"/>
        <v>1</v>
      </c>
      <c r="K260" s="54" t="s">
        <v>64</v>
      </c>
      <c r="L260" s="54" t="s">
        <v>7</v>
      </c>
      <c r="M260" s="62"/>
      <c r="N260" s="61"/>
      <c r="O260" s="61"/>
      <c r="P260" s="63"/>
      <c r="Q260" s="61"/>
      <c r="R260" s="61"/>
      <c r="S260" s="63"/>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64">
        <f t="shared" si="26"/>
        <v>21381.7</v>
      </c>
      <c r="BB260" s="65">
        <f t="shared" si="27"/>
        <v>21381.7</v>
      </c>
      <c r="BC260" s="84" t="str">
        <f t="shared" si="28"/>
        <v>INR  Twenty One Thousand Three Hundred &amp; Eighty One  and Paise Seventy Only</v>
      </c>
      <c r="BD260" s="78">
        <v>2117</v>
      </c>
      <c r="BE260" s="77">
        <f t="shared" si="20"/>
        <v>2138.17</v>
      </c>
      <c r="BF260" s="77"/>
      <c r="BG260" s="77"/>
      <c r="BH260" s="77"/>
      <c r="IE260" s="16"/>
      <c r="IF260" s="16"/>
      <c r="IG260" s="16"/>
      <c r="IH260" s="16"/>
      <c r="II260" s="16"/>
    </row>
    <row r="261" spans="1:243" s="15" customFormat="1" ht="36" customHeight="1">
      <c r="A261" s="27">
        <v>249</v>
      </c>
      <c r="B261" s="72" t="s">
        <v>552</v>
      </c>
      <c r="C261" s="48" t="s">
        <v>300</v>
      </c>
      <c r="D261" s="69">
        <v>5</v>
      </c>
      <c r="E261" s="70" t="s">
        <v>311</v>
      </c>
      <c r="F261" s="71">
        <v>6532.68</v>
      </c>
      <c r="G261" s="61"/>
      <c r="H261" s="52"/>
      <c r="I261" s="51" t="s">
        <v>39</v>
      </c>
      <c r="J261" s="53">
        <f t="shared" si="25"/>
        <v>1</v>
      </c>
      <c r="K261" s="54" t="s">
        <v>64</v>
      </c>
      <c r="L261" s="54" t="s">
        <v>7</v>
      </c>
      <c r="M261" s="62"/>
      <c r="N261" s="61"/>
      <c r="O261" s="61"/>
      <c r="P261" s="63"/>
      <c r="Q261" s="61"/>
      <c r="R261" s="61"/>
      <c r="S261" s="63"/>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64">
        <f t="shared" si="26"/>
        <v>32663.4</v>
      </c>
      <c r="BB261" s="65">
        <f t="shared" si="27"/>
        <v>32663.4</v>
      </c>
      <c r="BC261" s="84" t="str">
        <f t="shared" si="28"/>
        <v>INR  Thirty Two Thousand Six Hundred &amp; Sixty Three  and Paise Forty Only</v>
      </c>
      <c r="BD261" s="78">
        <v>6468</v>
      </c>
      <c r="BE261" s="77">
        <f t="shared" si="20"/>
        <v>6532.68</v>
      </c>
      <c r="BF261" s="77"/>
      <c r="BG261" s="77"/>
      <c r="BH261" s="77"/>
      <c r="IE261" s="16"/>
      <c r="IF261" s="16"/>
      <c r="IG261" s="16"/>
      <c r="IH261" s="16"/>
      <c r="II261" s="16"/>
    </row>
    <row r="262" spans="1:243" s="15" customFormat="1" ht="33" customHeight="1">
      <c r="A262" s="27">
        <v>250</v>
      </c>
      <c r="B262" s="72" t="s">
        <v>553</v>
      </c>
      <c r="C262" s="48" t="s">
        <v>301</v>
      </c>
      <c r="D262" s="69">
        <v>25</v>
      </c>
      <c r="E262" s="70" t="s">
        <v>451</v>
      </c>
      <c r="F262" s="71">
        <v>9145.55</v>
      </c>
      <c r="G262" s="61"/>
      <c r="H262" s="52"/>
      <c r="I262" s="51" t="s">
        <v>39</v>
      </c>
      <c r="J262" s="53">
        <f t="shared" si="25"/>
        <v>1</v>
      </c>
      <c r="K262" s="54" t="s">
        <v>64</v>
      </c>
      <c r="L262" s="54" t="s">
        <v>7</v>
      </c>
      <c r="M262" s="62"/>
      <c r="N262" s="61"/>
      <c r="O262" s="61"/>
      <c r="P262" s="63"/>
      <c r="Q262" s="61"/>
      <c r="R262" s="61"/>
      <c r="S262" s="63"/>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64">
        <f t="shared" si="26"/>
        <v>228638.75</v>
      </c>
      <c r="BB262" s="65">
        <f t="shared" si="27"/>
        <v>228638.75</v>
      </c>
      <c r="BC262" s="84" t="str">
        <f t="shared" si="28"/>
        <v>INR  Two Lakh Twenty Eight Thousand Six Hundred &amp; Thirty Eight  and Paise Seventy Five Only</v>
      </c>
      <c r="BD262" s="78">
        <v>9055</v>
      </c>
      <c r="BE262" s="77">
        <f t="shared" si="20"/>
        <v>9145.55</v>
      </c>
      <c r="BF262" s="77"/>
      <c r="BG262" s="77"/>
      <c r="BH262" s="77"/>
      <c r="IE262" s="16"/>
      <c r="IF262" s="16"/>
      <c r="IG262" s="16"/>
      <c r="IH262" s="16"/>
      <c r="II262" s="16"/>
    </row>
    <row r="263" spans="1:243" s="15" customFormat="1" ht="55.5" customHeight="1">
      <c r="A263" s="27">
        <v>251</v>
      </c>
      <c r="B263" s="72" t="s">
        <v>555</v>
      </c>
      <c r="C263" s="48" t="s">
        <v>302</v>
      </c>
      <c r="D263" s="69">
        <v>300</v>
      </c>
      <c r="E263" s="70" t="s">
        <v>312</v>
      </c>
      <c r="F263" s="71">
        <v>265.63</v>
      </c>
      <c r="G263" s="61"/>
      <c r="H263" s="52"/>
      <c r="I263" s="51" t="s">
        <v>39</v>
      </c>
      <c r="J263" s="53">
        <f t="shared" si="25"/>
        <v>1</v>
      </c>
      <c r="K263" s="54" t="s">
        <v>64</v>
      </c>
      <c r="L263" s="54" t="s">
        <v>7</v>
      </c>
      <c r="M263" s="62"/>
      <c r="N263" s="61"/>
      <c r="O263" s="61"/>
      <c r="P263" s="63"/>
      <c r="Q263" s="61"/>
      <c r="R263" s="61"/>
      <c r="S263" s="63"/>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64">
        <f t="shared" si="26"/>
        <v>79689</v>
      </c>
      <c r="BB263" s="65">
        <f t="shared" si="27"/>
        <v>79689</v>
      </c>
      <c r="BC263" s="84" t="str">
        <f t="shared" si="28"/>
        <v>INR  Seventy Nine Thousand Six Hundred &amp; Eighty Nine  Only</v>
      </c>
      <c r="BD263" s="78">
        <v>263</v>
      </c>
      <c r="BE263" s="77">
        <f t="shared" si="20"/>
        <v>265.63</v>
      </c>
      <c r="BF263" s="77"/>
      <c r="BG263" s="77"/>
      <c r="BH263" s="77"/>
      <c r="IE263" s="16"/>
      <c r="IF263" s="16"/>
      <c r="IG263" s="16"/>
      <c r="IH263" s="16"/>
      <c r="II263" s="16"/>
    </row>
    <row r="264" spans="1:243" s="15" customFormat="1" ht="54">
      <c r="A264" s="27">
        <v>252</v>
      </c>
      <c r="B264" s="72" t="s">
        <v>556</v>
      </c>
      <c r="C264" s="48" t="s">
        <v>303</v>
      </c>
      <c r="D264" s="69">
        <v>150</v>
      </c>
      <c r="E264" s="70" t="s">
        <v>312</v>
      </c>
      <c r="F264" s="71">
        <v>283.81</v>
      </c>
      <c r="G264" s="67">
        <f>D264*F264</f>
        <v>42571.5</v>
      </c>
      <c r="H264" s="52"/>
      <c r="I264" s="51" t="s">
        <v>39</v>
      </c>
      <c r="J264" s="53">
        <f t="shared" si="25"/>
        <v>1</v>
      </c>
      <c r="K264" s="54" t="s">
        <v>64</v>
      </c>
      <c r="L264" s="54" t="s">
        <v>7</v>
      </c>
      <c r="M264" s="62"/>
      <c r="N264" s="61"/>
      <c r="O264" s="61"/>
      <c r="P264" s="63"/>
      <c r="Q264" s="61"/>
      <c r="R264" s="61"/>
      <c r="S264" s="63"/>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64">
        <f>total_amount_ba($B$2,$D$2,D264,F264,J264,K264,M264)</f>
        <v>42571.5</v>
      </c>
      <c r="BB264" s="65">
        <f t="shared" si="27"/>
        <v>42571.5</v>
      </c>
      <c r="BC264" s="84" t="str">
        <f t="shared" si="28"/>
        <v>INR  Forty Two Thousand Five Hundred &amp; Seventy One  and Paise Fifty Only</v>
      </c>
      <c r="BD264" s="78">
        <v>281</v>
      </c>
      <c r="BE264" s="77">
        <f t="shared" si="20"/>
        <v>283.81</v>
      </c>
      <c r="BF264" s="77"/>
      <c r="BG264" s="77"/>
      <c r="BH264" s="77"/>
      <c r="IE264" s="16"/>
      <c r="IF264" s="16"/>
      <c r="IG264" s="16"/>
      <c r="IH264" s="16"/>
      <c r="II264" s="16"/>
    </row>
    <row r="265" spans="1:243" s="15" customFormat="1" ht="47.25" customHeight="1">
      <c r="A265" s="28" t="s">
        <v>62</v>
      </c>
      <c r="B265" s="29"/>
      <c r="C265" s="30"/>
      <c r="D265" s="31"/>
      <c r="E265" s="31"/>
      <c r="F265" s="31"/>
      <c r="G265" s="31"/>
      <c r="H265" s="32"/>
      <c r="I265" s="32"/>
      <c r="J265" s="32"/>
      <c r="K265" s="32"/>
      <c r="L265" s="33"/>
      <c r="BA265" s="47">
        <f>SUM(BA13:BA264)</f>
        <v>32218379.96</v>
      </c>
      <c r="BB265" s="45">
        <f>SUM(BB13:BB264)</f>
        <v>32218379.96</v>
      </c>
      <c r="BC265" s="85" t="str">
        <f>SpellNumber($E$2,BB265)</f>
        <v>INR  Three Crore Twenty Two Lakh Eighteen Thousand Three Hundred &amp; Seventy Nine  and Paise Ninety Six Only</v>
      </c>
      <c r="BD265" s="77"/>
      <c r="BE265" s="77"/>
      <c r="BF265" s="77">
        <v>32218379.96</v>
      </c>
      <c r="BG265" s="77"/>
      <c r="BH265" s="77"/>
      <c r="IE265" s="16">
        <v>4</v>
      </c>
      <c r="IF265" s="16" t="s">
        <v>41</v>
      </c>
      <c r="IG265" s="16" t="s">
        <v>61</v>
      </c>
      <c r="IH265" s="16">
        <v>10</v>
      </c>
      <c r="II265" s="16" t="s">
        <v>38</v>
      </c>
    </row>
    <row r="266" spans="1:243" s="19" customFormat="1" ht="33.75" customHeight="1">
      <c r="A266" s="29" t="s">
        <v>66</v>
      </c>
      <c r="B266" s="34"/>
      <c r="C266" s="17"/>
      <c r="D266" s="35"/>
      <c r="E266" s="36" t="s">
        <v>69</v>
      </c>
      <c r="F266" s="43"/>
      <c r="G266" s="37"/>
      <c r="H266" s="18"/>
      <c r="I266" s="18"/>
      <c r="J266" s="18"/>
      <c r="K266" s="38"/>
      <c r="L266" s="39"/>
      <c r="M266" s="40"/>
      <c r="O266" s="15"/>
      <c r="P266" s="15"/>
      <c r="Q266" s="15"/>
      <c r="R266" s="15"/>
      <c r="S266" s="15"/>
      <c r="BA266" s="42">
        <f>IF(ISBLANK(F266),0,IF(E266="Excess (+)",ROUND(BA265+(BA265*F266),2),IF(E266="Less (-)",ROUND(BA265+(BA265*F266*(-1)),2),IF(E266="At Par",BA265,0))))</f>
        <v>0</v>
      </c>
      <c r="BB266" s="44">
        <f>ROUND(BA266,0)</f>
        <v>0</v>
      </c>
      <c r="BC266" s="85" t="str">
        <f>SpellNumber($E$2,BA266)</f>
        <v>INR Zero Only</v>
      </c>
      <c r="BD266" s="81"/>
      <c r="BE266" s="81"/>
      <c r="BF266" s="82">
        <f>BF265-BA265</f>
        <v>0</v>
      </c>
      <c r="BG266" s="81"/>
      <c r="BH266" s="81"/>
      <c r="IE266" s="20"/>
      <c r="IF266" s="20"/>
      <c r="IG266" s="20"/>
      <c r="IH266" s="20"/>
      <c r="II266" s="20"/>
    </row>
    <row r="267" spans="1:243" s="19" customFormat="1" ht="41.25" customHeight="1">
      <c r="A267" s="28" t="s">
        <v>65</v>
      </c>
      <c r="B267" s="28"/>
      <c r="C267" s="89" t="str">
        <f>SpellNumber($E$2,BA266)</f>
        <v>INR Zero Only</v>
      </c>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1"/>
      <c r="BD267" s="81"/>
      <c r="BE267" s="81"/>
      <c r="BF267" s="81"/>
      <c r="BG267" s="81"/>
      <c r="BH267" s="81"/>
      <c r="IE267" s="20"/>
      <c r="IF267" s="20"/>
      <c r="IG267" s="20"/>
      <c r="IH267" s="20"/>
      <c r="II267" s="20"/>
    </row>
    <row r="268" spans="3:243" s="12" customFormat="1" ht="15">
      <c r="C268" s="21"/>
      <c r="D268" s="21"/>
      <c r="E268" s="21"/>
      <c r="F268" s="21"/>
      <c r="G268" s="21"/>
      <c r="H268" s="21"/>
      <c r="I268" s="21"/>
      <c r="J268" s="21"/>
      <c r="K268" s="21"/>
      <c r="L268" s="21"/>
      <c r="M268" s="21"/>
      <c r="O268" s="21"/>
      <c r="BA268" s="21"/>
      <c r="BC268" s="21"/>
      <c r="BD268" s="76"/>
      <c r="BE268" s="76"/>
      <c r="BF268" s="76"/>
      <c r="BG268" s="76"/>
      <c r="BH268" s="76"/>
      <c r="IE268" s="13"/>
      <c r="IF268" s="13"/>
      <c r="IG268" s="13"/>
      <c r="IH268" s="13"/>
      <c r="II268" s="13"/>
    </row>
  </sheetData>
  <sheetProtection password="DA7E" sheet="1" selectLockedCells="1"/>
  <mergeCells count="8">
    <mergeCell ref="A9:BC9"/>
    <mergeCell ref="C267:BC267"/>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6">
      <formula1>IF(E266="Select",-1,IF(E266="At Par",0,0))</formula1>
      <formula2>IF(E266="Select",-1,IF(E266="At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66">
      <formula1>0</formula1>
      <formula2>IF(E266&lt;&gt;"Select",99.9,0)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6">
      <formula1>0</formula1>
      <formula2>99.9</formula2>
    </dataValidation>
    <dataValidation type="list" allowBlank="1" showInputMessage="1" showErrorMessage="1" sqref="E266">
      <formula1>"Select, Excess (+), Less (-)"</formula1>
    </dataValidation>
    <dataValidation type="decimal" allowBlank="1" showInputMessage="1" showErrorMessage="1" promptTitle="Rate Entry" prompt="Please enter VAT charges in Rupees for this item. " errorTitle="Invaid Entry" error="Only Numeric Values are allowed. " sqref="M14:M194 M196:M237 M239:M264">
      <formula1>0</formula1>
      <formula2>999999999999999</formula2>
    </dataValidation>
    <dataValidation type="decimal" allowBlank="1" showInputMessage="1" showErrorMessage="1" promptTitle="Quantity" prompt="Please enter the Quantity for this item. " errorTitle="Invalid Entry" error="Only Numeric Values are allowed. " sqref="D195:D207 F192 D13 F13 F103:F108 BD209:BD253 D209:D253 F209:F253 BD195:BD207 BD192 BD103:BD108 F195:F207">
      <formula1>0</formula1>
      <formula2>999999999999999</formula2>
    </dataValidation>
    <dataValidation allowBlank="1" showInputMessage="1" showErrorMessage="1" promptTitle="Units" prompt="Please enter Units in text" sqref="E13 E210:E253 E104:E106 E195:E207"/>
    <dataValidation type="list" allowBlank="1" showInputMessage="1" showErrorMessage="1" sqref="L26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6 L237 L238 L239 L240 L241 L242 L243 L244 L245 L246 L247 L248 L249 L250 L251 L252 L253 L254 L255 L256 L257 L258 L259 L260 L261 L262 L264">
      <formula1>"INR"</formula1>
    </dataValidation>
    <dataValidation type="decimal" allowBlank="1" showInputMessage="1" showErrorMessage="1" promptTitle="Rate Entry" prompt="Please enter the Basic Price in Rupees for this item. " errorTitle="Invaid Entry" error="Only Numeric Values are allowed. " sqref="G13:H2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64">
      <formula1>0</formula1>
      <formula2>999999999999999</formula2>
    </dataValidation>
    <dataValidation allowBlank="1" showInputMessage="1" showErrorMessage="1" promptTitle="Itemcode/Make" prompt="Please enter text" sqref="C13:C264"/>
    <dataValidation type="decimal" allowBlank="1" showInputMessage="1" showErrorMessage="1" errorTitle="Invalid Entry" error="Only Numeric Values are allowed. " sqref="A13:A264">
      <formula1>0</formula1>
      <formula2>999999999999999</formula2>
    </dataValidation>
    <dataValidation type="list" showInputMessage="1" showErrorMessage="1" sqref="I13:I264">
      <formula1>"Excess(+), Less(-)"</formula1>
    </dataValidation>
    <dataValidation allowBlank="1" showInputMessage="1" showErrorMessage="1" promptTitle="Addition / Deduction" prompt="Please Choose the correct One" sqref="J13:J264"/>
    <dataValidation type="list" allowBlank="1" showInputMessage="1" showErrorMessage="1" sqref="K13:K264">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31496062992125984" footer="0.31496062992125984"/>
  <pageSetup fitToHeight="0" fitToWidth="1" horizontalDpi="600" verticalDpi="600" orientation="landscape"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8" t="s">
        <v>3</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2018-09-14T09:19:29Z</cp:lastPrinted>
  <dcterms:created xsi:type="dcterms:W3CDTF">2009-01-30T06:42:42Z</dcterms:created>
  <dcterms:modified xsi:type="dcterms:W3CDTF">2018-11-02T08:51:20Z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